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DFเล่มร่างข้อบัญญัติปี66\ไฟล์PDFเล่มร่างข้อบัญญัติปี66\กอง 3\"/>
    </mc:Choice>
  </mc:AlternateContent>
  <xr:revisionPtr revIDLastSave="0" documentId="13_ncr:1_{EDEE27E3-3744-492B-A4E9-3A0E0A81279C}" xr6:coauthVersionLast="47" xr6:coauthVersionMax="47" xr10:uidLastSave="{00000000-0000-0000-0000-000000000000}"/>
  <bookViews>
    <workbookView xWindow="-108" yWindow="-108" windowWidth="17496" windowHeight="10416" firstSheet="1" activeTab="2" xr2:uid="{ADD9183A-32B3-47A8-A935-C2D011A061A9}"/>
  </bookViews>
  <sheets>
    <sheet name="คำนำ " sheetId="7" r:id="rId1"/>
    <sheet name="โครงสร้าง" sheetId="8" r:id="rId2"/>
    <sheet name="สังเขป" sheetId="10" r:id="rId3"/>
    <sheet name="งบประมาณรายจ่ายประจำปี" sheetId="9" r:id="rId4"/>
    <sheet name="รายละเอียดตามงบรายจ่าย" sheetId="11" r:id="rId5"/>
    <sheet name="แผนบูรณาการ" sheetId="3" state="hidden" r:id="rId6"/>
    <sheet name="สำนัก" sheetId="6" state="hidden" r:id="rId7"/>
  </sheets>
  <externalReferences>
    <externalReference r:id="rId8"/>
  </externalReferences>
  <definedNames>
    <definedName name="_xlnm._FilterDatabase" localSheetId="6" hidden="1">สำนัก!$A$1:$G$222</definedName>
    <definedName name="code01r">#REF!</definedName>
    <definedName name="code02r">#REF!</definedName>
    <definedName name="code03">สำนัก!$F$15:$F$16</definedName>
    <definedName name="code03r">#REF!</definedName>
    <definedName name="code04">สำนัก!$F$18:$F$28</definedName>
    <definedName name="code04r">#REF!</definedName>
    <definedName name="code05r">#REF!</definedName>
    <definedName name="code06r">#REF!</definedName>
    <definedName name="code07">สำนัก!$F$30:$F$43</definedName>
    <definedName name="code07r">#REF!</definedName>
    <definedName name="code07r1">#REF!</definedName>
    <definedName name="code07r2">#REF!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#REF!</definedName>
    <definedName name="code08r1">#REF!</definedName>
    <definedName name="code08r2">#REF!</definedName>
    <definedName name="code09">สำนัก!$F$126:$F$130</definedName>
    <definedName name="code09r">#REF!</definedName>
    <definedName name="code10">สำนัก!$F$132:$F$137</definedName>
    <definedName name="code10r">#REF!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#REF!</definedName>
    <definedName name="desc02r">#REF!</definedName>
    <definedName name="desc03">สำนัก!$G$15:$G$16</definedName>
    <definedName name="desc03r">#REF!</definedName>
    <definedName name="desc04">สำนัก!$G$18:$G$28</definedName>
    <definedName name="desc04r">#REF!</definedName>
    <definedName name="desc05r">#REF!</definedName>
    <definedName name="desc06r">#REF!</definedName>
    <definedName name="desc07">สำนัก!$G$30:$G$43</definedName>
    <definedName name="desc07r">#REF!</definedName>
    <definedName name="desc07r1">#REF!</definedName>
    <definedName name="desc07r2">#REF!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#REF!</definedName>
    <definedName name="desc08r2">#REF!</definedName>
    <definedName name="desc09">สำนัก!$G$126:$G$130</definedName>
    <definedName name="desc09r">#REF!</definedName>
    <definedName name="desc10">สำนัก!$G$132:$G$137</definedName>
    <definedName name="desc10r">#REF!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#REF!</definedName>
    <definedName name="descr08r">#REF!</definedName>
    <definedName name="goal01">#REF!</definedName>
    <definedName name="list" localSheetId="1">#REF!</definedName>
    <definedName name="list" localSheetId="4">#REF!</definedName>
    <definedName name="list" localSheetId="2">#REF!</definedName>
    <definedName name="list">#REF!</definedName>
    <definedName name="lista">[1]!Table24[Column1]</definedName>
    <definedName name="output" localSheetId="1">#REF!</definedName>
    <definedName name="output" localSheetId="4">#REF!</definedName>
    <definedName name="output" localSheetId="2">#REF!</definedName>
    <definedName name="output">#REF!</definedName>
    <definedName name="_xlnm.Print_Area" localSheetId="1">โครงสร้าง!$A$1:$F$36</definedName>
    <definedName name="_xlnm.Print_Titles" localSheetId="6">สำนัก!$1:$1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0" l="1"/>
  <c r="J8" i="10"/>
  <c r="I11" i="10"/>
  <c r="H15" i="10"/>
  <c r="I16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H49" i="10"/>
  <c r="H6" i="10" s="1"/>
  <c r="I49" i="10"/>
  <c r="J49" i="10"/>
  <c r="E719" i="9"/>
  <c r="C86" i="10"/>
  <c r="H663" i="9"/>
  <c r="G663" i="9"/>
  <c r="F663" i="9"/>
  <c r="H620" i="9"/>
  <c r="G620" i="9"/>
  <c r="F620" i="9"/>
  <c r="H582" i="9"/>
  <c r="G582" i="9"/>
  <c r="F582" i="9"/>
  <c r="H540" i="9"/>
  <c r="G540" i="9"/>
  <c r="F540" i="9"/>
  <c r="H510" i="9"/>
  <c r="G510" i="9"/>
  <c r="F510" i="9"/>
  <c r="H466" i="9"/>
  <c r="G466" i="9"/>
  <c r="F466" i="9"/>
  <c r="F436" i="9"/>
  <c r="G436" i="9"/>
  <c r="H436" i="9"/>
  <c r="H391" i="9"/>
  <c r="H390" i="9" s="1"/>
  <c r="G391" i="9"/>
  <c r="G390" i="9" s="1"/>
  <c r="F391" i="9"/>
  <c r="F390" i="9" s="1"/>
  <c r="E348" i="9"/>
  <c r="D348" i="9"/>
  <c r="H348" i="9"/>
  <c r="H347" i="9" s="1"/>
  <c r="H346" i="9" s="1"/>
  <c r="G348" i="9"/>
  <c r="G347" i="9" s="1"/>
  <c r="G346" i="9" s="1"/>
  <c r="F348" i="9"/>
  <c r="F347" i="9" s="1"/>
  <c r="F346" i="9" s="1"/>
  <c r="H312" i="9"/>
  <c r="H311" i="9" s="1"/>
  <c r="H310" i="9" s="1"/>
  <c r="G312" i="9"/>
  <c r="G311" i="9" s="1"/>
  <c r="F312" i="9"/>
  <c r="F311" i="9" s="1"/>
  <c r="H273" i="9"/>
  <c r="H272" i="9" s="1"/>
  <c r="H271" i="9" s="1"/>
  <c r="G273" i="9"/>
  <c r="G272" i="9" s="1"/>
  <c r="F273" i="9"/>
  <c r="F272" i="9" s="1"/>
  <c r="E235" i="9"/>
  <c r="D235" i="9"/>
  <c r="H235" i="9"/>
  <c r="H234" i="9" s="1"/>
  <c r="H233" i="9" s="1"/>
  <c r="G235" i="9"/>
  <c r="G234" i="9" s="1"/>
  <c r="G233" i="9" s="1"/>
  <c r="F235" i="9"/>
  <c r="F234" i="9" s="1"/>
  <c r="F233" i="9" s="1"/>
  <c r="E205" i="9"/>
  <c r="D205" i="9"/>
  <c r="F205" i="9"/>
  <c r="F204" i="9" s="1"/>
  <c r="G205" i="9"/>
  <c r="G204" i="9" s="1"/>
  <c r="H205" i="9"/>
  <c r="H204" i="9" s="1"/>
  <c r="H203" i="9" s="1"/>
  <c r="E171" i="9"/>
  <c r="D171" i="9"/>
  <c r="F171" i="9"/>
  <c r="F170" i="9" s="1"/>
  <c r="G171" i="9"/>
  <c r="G170" i="9" s="1"/>
  <c r="H171" i="9"/>
  <c r="H170" i="9" s="1"/>
  <c r="G133" i="9"/>
  <c r="G132" i="9" s="1"/>
  <c r="G131" i="9" s="1"/>
  <c r="F133" i="9"/>
  <c r="F132" i="9" s="1"/>
  <c r="F131" i="9" s="1"/>
  <c r="D91" i="9"/>
  <c r="D90" i="9" s="1"/>
  <c r="D89" i="9" s="1"/>
  <c r="G91" i="9"/>
  <c r="G90" i="9" s="1"/>
  <c r="G89" i="9" s="1"/>
  <c r="F91" i="9"/>
  <c r="F90" i="9" s="1"/>
  <c r="F89" i="9" s="1"/>
  <c r="G62" i="9"/>
  <c r="G61" i="9" s="1"/>
  <c r="F62" i="9"/>
  <c r="F61" i="9" s="1"/>
  <c r="D992" i="9"/>
  <c r="D949" i="9"/>
  <c r="D880" i="9"/>
  <c r="D804" i="9"/>
  <c r="D752" i="9"/>
  <c r="D664" i="9"/>
  <c r="D621" i="9"/>
  <c r="D583" i="9"/>
  <c r="D541" i="9"/>
  <c r="D511" i="9"/>
  <c r="D467" i="9"/>
  <c r="D437" i="9"/>
  <c r="D391" i="9"/>
  <c r="D390" i="9" s="1"/>
  <c r="D347" i="9"/>
  <c r="D311" i="9"/>
  <c r="D272" i="9"/>
  <c r="D234" i="9"/>
  <c r="D204" i="9"/>
  <c r="D170" i="9"/>
  <c r="D132" i="9"/>
  <c r="D61" i="9"/>
  <c r="J6" i="10" l="1"/>
  <c r="H14" i="10"/>
  <c r="D32" i="9"/>
  <c r="D31" i="9" s="1"/>
  <c r="F1116" i="11"/>
  <c r="E1074" i="11"/>
  <c r="E1069" i="11"/>
  <c r="E1027" i="11"/>
  <c r="E995" i="11"/>
  <c r="E954" i="11"/>
  <c r="E950" i="11"/>
  <c r="E949" i="11" s="1"/>
  <c r="E948" i="11" s="1"/>
  <c r="E914" i="11"/>
  <c r="E910" i="11"/>
  <c r="E909" i="11" s="1"/>
  <c r="E908" i="11" s="1"/>
  <c r="E866" i="11"/>
  <c r="F865" i="11" s="1"/>
  <c r="E830" i="11"/>
  <c r="F829" i="11" s="1"/>
  <c r="E800" i="11"/>
  <c r="E770" i="11"/>
  <c r="E769" i="11" s="1"/>
  <c r="E768" i="11" s="1"/>
  <c r="E686" i="11"/>
  <c r="F685" i="11" s="1"/>
  <c r="E724" i="11"/>
  <c r="E649" i="11"/>
  <c r="E639" i="11"/>
  <c r="E638" i="11" s="1"/>
  <c r="E637" i="11" s="1"/>
  <c r="E560" i="11"/>
  <c r="E559" i="11" s="1"/>
  <c r="E558" i="11" s="1"/>
  <c r="E521" i="11"/>
  <c r="E518" i="11"/>
  <c r="E517" i="11" s="1"/>
  <c r="E516" i="11" s="1"/>
  <c r="E472" i="11"/>
  <c r="E471" i="11" s="1"/>
  <c r="F470" i="11" s="1"/>
  <c r="E448" i="11"/>
  <c r="E447" i="11" s="1"/>
  <c r="E446" i="11" s="1"/>
  <c r="E412" i="11"/>
  <c r="E411" i="11" s="1"/>
  <c r="E410" i="11" s="1"/>
  <c r="E378" i="11"/>
  <c r="E336" i="11"/>
  <c r="E292" i="11"/>
  <c r="E291" i="11" s="1"/>
  <c r="F290" i="11" s="1"/>
  <c r="E268" i="11"/>
  <c r="E267" i="11" s="1"/>
  <c r="E266" i="11" s="1"/>
  <c r="E235" i="11"/>
  <c r="E234" i="11" s="1"/>
  <c r="E233" i="11" s="1"/>
  <c r="E202" i="11"/>
  <c r="E201" i="11" s="1"/>
  <c r="E200" i="11" s="1"/>
  <c r="E161" i="11"/>
  <c r="E160" i="11" s="1"/>
  <c r="E113" i="11"/>
  <c r="F112" i="11" s="1"/>
  <c r="E58" i="11"/>
  <c r="E57" i="11" s="1"/>
  <c r="E56" i="11" s="1"/>
  <c r="E24" i="11"/>
  <c r="E20" i="11"/>
  <c r="E14" i="11"/>
  <c r="E7" i="11"/>
  <c r="I86" i="10"/>
  <c r="H86" i="10"/>
  <c r="G86" i="10"/>
  <c r="F86" i="10"/>
  <c r="E86" i="10"/>
  <c r="D86" i="10"/>
  <c r="J84" i="10"/>
  <c r="J83" i="10"/>
  <c r="J82" i="10"/>
  <c r="J81" i="10"/>
  <c r="J80" i="10"/>
  <c r="I75" i="10"/>
  <c r="H75" i="10"/>
  <c r="H9" i="10" s="1"/>
  <c r="J9" i="10" s="1"/>
  <c r="J73" i="10"/>
  <c r="J75" i="10" s="1"/>
  <c r="E992" i="9"/>
  <c r="E949" i="9"/>
  <c r="E880" i="9"/>
  <c r="E906" i="9"/>
  <c r="E905" i="9" s="1"/>
  <c r="C900" i="9" s="1"/>
  <c r="E844" i="9"/>
  <c r="E843" i="9" s="1"/>
  <c r="E804" i="9"/>
  <c r="E752" i="9"/>
  <c r="E686" i="9"/>
  <c r="C681" i="9" s="1"/>
  <c r="E718" i="9"/>
  <c r="E664" i="9"/>
  <c r="E621" i="9"/>
  <c r="E583" i="9"/>
  <c r="E541" i="9"/>
  <c r="E511" i="9"/>
  <c r="E467" i="9"/>
  <c r="E391" i="9"/>
  <c r="E347" i="9"/>
  <c r="E311" i="9"/>
  <c r="E272" i="9"/>
  <c r="E234" i="9"/>
  <c r="E204" i="9"/>
  <c r="E170" i="9"/>
  <c r="E132" i="9"/>
  <c r="E90" i="9"/>
  <c r="E89" i="9" s="1"/>
  <c r="C84" i="9" s="1"/>
  <c r="E61" i="9"/>
  <c r="E32" i="9"/>
  <c r="E13" i="9"/>
  <c r="E12" i="9" s="1"/>
  <c r="H11" i="10" l="1"/>
  <c r="J11" i="10"/>
  <c r="E902" i="11"/>
  <c r="E901" i="11" s="1"/>
  <c r="F900" i="11" s="1"/>
  <c r="E400" i="11"/>
  <c r="E399" i="11" s="1"/>
  <c r="F398" i="11" s="1"/>
  <c r="E76" i="11"/>
  <c r="E75" i="11" s="1"/>
  <c r="F74" i="11" s="1"/>
  <c r="E220" i="11"/>
  <c r="E219" i="11" s="1"/>
  <c r="F218" i="11" s="1"/>
  <c r="E994" i="11"/>
  <c r="E256" i="11"/>
  <c r="E255" i="11" s="1"/>
  <c r="F254" i="11" s="1"/>
  <c r="E328" i="11"/>
  <c r="E327" i="11" s="1"/>
  <c r="F326" i="11" s="1"/>
  <c r="E436" i="11"/>
  <c r="E435" i="11" s="1"/>
  <c r="F434" i="11" s="1"/>
  <c r="E508" i="11"/>
  <c r="E507" i="11" s="1"/>
  <c r="F506" i="11" s="1"/>
  <c r="E580" i="11"/>
  <c r="E579" i="11" s="1"/>
  <c r="F578" i="11" s="1"/>
  <c r="E148" i="11"/>
  <c r="E147" i="11" s="1"/>
  <c r="F146" i="11" s="1"/>
  <c r="E184" i="11"/>
  <c r="E183" i="11" s="1"/>
  <c r="F182" i="11" s="1"/>
  <c r="E938" i="11"/>
  <c r="E937" i="11" s="1"/>
  <c r="F936" i="11" s="1"/>
  <c r="J86" i="10"/>
  <c r="E758" i="11"/>
  <c r="E757" i="11" s="1"/>
  <c r="F756" i="11" s="1"/>
  <c r="E974" i="11"/>
  <c r="E973" i="11" s="1"/>
  <c r="E616" i="11"/>
  <c r="E615" i="11" s="1"/>
  <c r="F614" i="11" s="1"/>
  <c r="E6" i="11"/>
  <c r="F5" i="11" s="1"/>
  <c r="E794" i="11"/>
  <c r="E793" i="11" s="1"/>
  <c r="F792" i="11" s="1"/>
  <c r="E993" i="11"/>
  <c r="E364" i="11"/>
  <c r="E363" i="11" s="1"/>
  <c r="F362" i="11" s="1"/>
  <c r="E544" i="11"/>
  <c r="E543" i="11" s="1"/>
  <c r="F542" i="11" s="1"/>
  <c r="H169" i="9"/>
  <c r="F972" i="11" l="1"/>
  <c r="E991" i="9"/>
  <c r="D991" i="9"/>
  <c r="E948" i="9"/>
  <c r="D948" i="9"/>
  <c r="E879" i="9"/>
  <c r="D879" i="9"/>
  <c r="G878" i="9"/>
  <c r="F878" i="9"/>
  <c r="E878" i="9"/>
  <c r="D878" i="9"/>
  <c r="E803" i="9"/>
  <c r="D803" i="9"/>
  <c r="E751" i="9"/>
  <c r="D751" i="9"/>
  <c r="G750" i="9"/>
  <c r="F750" i="9"/>
  <c r="E750" i="9"/>
  <c r="D750" i="9"/>
  <c r="E663" i="9"/>
  <c r="D663" i="9"/>
  <c r="E620" i="9"/>
  <c r="D620" i="9"/>
  <c r="E582" i="9"/>
  <c r="D582" i="9"/>
  <c r="E540" i="9"/>
  <c r="D540" i="9"/>
  <c r="E510" i="9"/>
  <c r="D510" i="9"/>
  <c r="E466" i="9"/>
  <c r="D466" i="9"/>
  <c r="E436" i="9"/>
  <c r="D436" i="9"/>
  <c r="E390" i="9"/>
  <c r="E346" i="9"/>
  <c r="D346" i="9"/>
  <c r="G310" i="9"/>
  <c r="F310" i="9"/>
  <c r="E310" i="9"/>
  <c r="D310" i="9"/>
  <c r="G271" i="9"/>
  <c r="F271" i="9"/>
  <c r="E271" i="9"/>
  <c r="D271" i="9"/>
  <c r="E233" i="9"/>
  <c r="D233" i="9"/>
  <c r="G203" i="9"/>
  <c r="F203" i="9"/>
  <c r="E203" i="9"/>
  <c r="D203" i="9"/>
  <c r="G169" i="9"/>
  <c r="F169" i="9"/>
  <c r="E169" i="9"/>
  <c r="D169" i="9"/>
  <c r="E131" i="9"/>
  <c r="D131" i="9"/>
  <c r="G60" i="9"/>
  <c r="F60" i="9"/>
  <c r="E60" i="9"/>
  <c r="D60" i="9"/>
  <c r="E31" i="9"/>
</calcChain>
</file>

<file path=xl/sharedStrings.xml><?xml version="1.0" encoding="utf-8"?>
<sst xmlns="http://schemas.openxmlformats.org/spreadsheetml/2006/main" count="2846" uniqueCount="1421">
  <si>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</si>
  <si>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</si>
  <si>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</si>
  <si>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</si>
  <si>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</si>
  <si>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</si>
  <si>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</si>
  <si>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</si>
  <si>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</si>
  <si>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</si>
  <si>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</si>
  <si>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</si>
  <si>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</si>
  <si>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</si>
  <si>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</si>
  <si>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</si>
  <si>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</si>
  <si>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</si>
  <si>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</si>
  <si>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</si>
  <si>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</si>
  <si>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</si>
  <si>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</si>
  <si>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</si>
  <si>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</si>
  <si>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</si>
  <si>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</si>
  <si>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</si>
  <si>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</si>
  <si>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</si>
  <si>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</si>
  <si>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</si>
  <si>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</si>
  <si>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</si>
  <si>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</si>
  <si>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</si>
  <si>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</si>
  <si>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</si>
  <si>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</si>
  <si>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</si>
  <si>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</si>
  <si>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</si>
  <si>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</si>
  <si>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</si>
  <si>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</si>
  <si>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</si>
  <si>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</si>
  <si>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</si>
  <si>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</si>
  <si>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</si>
  <si>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</si>
  <si>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</si>
  <si>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</si>
  <si>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</si>
  <si>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</si>
  <si>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</si>
  <si>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</si>
  <si>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</si>
  <si>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</si>
  <si>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</si>
  <si>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</si>
  <si>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</si>
  <si>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</si>
  <si>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</si>
  <si>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</si>
  <si>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</si>
  <si>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</si>
  <si>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</si>
  <si>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</si>
  <si>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</si>
  <si>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</si>
  <si>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</si>
  <si>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</si>
  <si>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</si>
  <si>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</si>
  <si>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</si>
  <si>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</si>
  <si>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</si>
  <si>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</si>
  <si>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</si>
  <si>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</si>
  <si>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</si>
  <si>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</si>
  <si>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</si>
  <si>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</si>
  <si>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</si>
  <si>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</si>
  <si>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</si>
  <si>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</si>
  <si>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0101002</t>
  </si>
  <si>
    <t>งานมหาวิทยาลัย</t>
  </si>
  <si>
    <t>0102002</t>
  </si>
  <si>
    <t>0102003</t>
  </si>
  <si>
    <t>0103005</t>
  </si>
  <si>
    <t>0103006</t>
  </si>
  <si>
    <t>รายการ</t>
  </si>
  <si>
    <t>โครงการ</t>
  </si>
  <si>
    <t>A</t>
  </si>
  <si>
    <t>B</t>
  </si>
  <si>
    <t>รหัสงาน</t>
  </si>
  <si>
    <t>ชื่องาน (เดิม)</t>
  </si>
  <si>
    <t>รหัส</t>
  </si>
  <si>
    <t>ฝ่ายการศึกษา</t>
  </si>
  <si>
    <t>ฝ่ายทะเบียน</t>
  </si>
  <si>
    <t>ฝ่ายเทศกิจ</t>
  </si>
  <si>
    <t>ตรวจและบังคับใช้กฎหมาย</t>
  </si>
  <si>
    <t>ฝ่ายปกครอง</t>
  </si>
  <si>
    <t>ฝ่ายโยธา</t>
  </si>
  <si>
    <t>ฝ่ายรายได้</t>
  </si>
  <si>
    <t>ฝ่ายสิ่งแวดล้อมและสุขาภิบาล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</si>
  <si>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</si>
  <si>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</si>
  <si>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</si>
  <si>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</si>
  <si>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</si>
  <si>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</si>
  <si>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</si>
  <si>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</si>
  <si>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</si>
  <si>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</si>
  <si>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</si>
  <si>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</si>
  <si>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</si>
  <si>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</si>
  <si>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</si>
  <si>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</si>
  <si>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</si>
  <si>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</si>
  <si>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</si>
  <si>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</si>
  <si>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</si>
  <si>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</si>
  <si>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</si>
  <si>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</si>
  <si>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</si>
  <si>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</si>
  <si>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</si>
  <si>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</si>
  <si>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</si>
  <si>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</si>
  <si>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</si>
  <si>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</si>
  <si>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</si>
  <si>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</si>
  <si>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</si>
  <si>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</si>
  <si>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</si>
  <si>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</si>
  <si>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</si>
  <si>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</si>
  <si>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</si>
  <si>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</si>
  <si>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</si>
  <si>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</si>
  <si>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</si>
  <si>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</si>
  <si>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</si>
  <si>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</si>
  <si>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</si>
  <si>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</si>
  <si>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</si>
  <si>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</si>
  <si>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</si>
  <si>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</si>
  <si>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</si>
  <si>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</si>
  <si>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</si>
  <si>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</si>
  <si>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</si>
  <si>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</si>
  <si>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</si>
  <si>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</si>
  <si>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</si>
  <si>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</si>
  <si>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</si>
  <si>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</si>
  <si>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</si>
  <si>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</si>
  <si>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</si>
  <si>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</si>
  <si>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</si>
  <si>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</si>
  <si>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</si>
  <si>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</si>
  <si>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</si>
  <si>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</si>
  <si>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</si>
  <si>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</si>
  <si>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</si>
  <si>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</si>
  <si>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</si>
  <si>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</si>
  <si>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</si>
  <si>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</si>
  <si>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</si>
  <si>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</si>
  <si>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</si>
  <si>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</si>
  <si>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</si>
  <si>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</si>
  <si>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</si>
  <si>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</si>
  <si>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</si>
  <si>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</si>
  <si>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</si>
  <si>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</si>
  <si>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</si>
  <si>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</si>
  <si>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</si>
  <si>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</si>
  <si>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</si>
  <si>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</si>
  <si>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</si>
  <si>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</si>
  <si>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</si>
  <si>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</si>
  <si>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</si>
  <si>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</si>
  <si>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</si>
  <si>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</si>
  <si>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</si>
  <si>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</si>
  <si>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</si>
  <si>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</si>
  <si>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</si>
  <si>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</si>
  <si>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</si>
  <si>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</si>
  <si>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</si>
  <si>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</si>
  <si>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</si>
  <si>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</si>
  <si>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</si>
  <si>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</si>
  <si>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</si>
  <si>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</si>
  <si>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</si>
  <si>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</si>
  <si>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</si>
  <si>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</si>
  <si>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</si>
  <si>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</si>
  <si>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</si>
  <si>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</si>
  <si>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</si>
  <si>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</si>
  <si>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</si>
  <si>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</si>
  <si>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</si>
  <si>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</si>
  <si>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</si>
  <si>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</si>
  <si>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</si>
  <si>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</si>
  <si>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</si>
  <si>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</si>
  <si>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</si>
  <si>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</si>
  <si>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</si>
  <si>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</si>
  <si>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</si>
  <si>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</si>
  <si>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</si>
  <si>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</si>
  <si>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</si>
  <si>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</si>
  <si>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</si>
  <si>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</si>
  <si>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</si>
  <si>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</si>
  <si>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</si>
  <si>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</si>
  <si>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</si>
  <si>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</si>
  <si>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</si>
  <si>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</si>
  <si>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</si>
  <si>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</si>
  <si>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</si>
  <si>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</si>
  <si>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</si>
  <si>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</si>
  <si>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</si>
  <si>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</si>
  <si>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</si>
  <si>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</si>
  <si>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</si>
  <si>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</si>
  <si>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</si>
  <si>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</si>
  <si>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</si>
  <si>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</si>
  <si>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</si>
  <si>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</si>
  <si>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</si>
  <si>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</si>
  <si>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</si>
  <si>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</si>
  <si>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</si>
  <si>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</si>
  <si>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</si>
  <si>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</si>
  <si>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</si>
  <si>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</si>
  <si>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</si>
  <si>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</si>
  <si>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</si>
  <si>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</si>
  <si>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</si>
  <si>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</si>
  <si>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</si>
  <si>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</si>
  <si>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</si>
  <si>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</si>
  <si>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</si>
  <si>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</si>
  <si>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</si>
  <si>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</si>
  <si>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</si>
  <si>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</si>
  <si>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</si>
  <si>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</si>
  <si>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</si>
  <si>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</si>
  <si>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</si>
  <si>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</si>
  <si>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</si>
  <si>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</si>
  <si>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</si>
  <si>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</si>
  <si>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</si>
  <si>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</si>
  <si>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</si>
  <si>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</si>
  <si>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</si>
  <si>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</si>
  <si>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</si>
  <si>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</si>
  <si>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</si>
  <si>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</si>
  <si>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</si>
  <si>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</si>
  <si>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</si>
  <si>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</si>
  <si>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</si>
  <si>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</si>
  <si>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</si>
  <si>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</si>
  <si>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</si>
  <si>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</si>
  <si>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</si>
  <si>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</si>
  <si>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</si>
  <si>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</si>
  <si>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</si>
  <si>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</si>
  <si>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</si>
  <si>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</si>
  <si>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</si>
  <si>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</si>
  <si>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</si>
  <si>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</si>
  <si>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</si>
  <si>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</si>
  <si>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</si>
  <si>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</si>
  <si>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</si>
  <si>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</si>
  <si>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</si>
  <si>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</si>
  <si>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</si>
  <si>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</si>
  <si>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</si>
  <si>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</si>
  <si>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</si>
  <si>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</si>
  <si>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</si>
  <si>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</si>
  <si>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</si>
  <si>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</si>
  <si>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</si>
  <si>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</si>
  <si>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</si>
  <si>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</si>
  <si>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</si>
  <si>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</si>
  <si>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</si>
  <si>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</si>
  <si>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</si>
  <si>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</si>
  <si>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</si>
  <si>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</si>
  <si>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</si>
  <si>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</si>
  <si>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</si>
  <si>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</si>
  <si>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</si>
  <si>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</si>
  <si>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</si>
  <si>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</si>
  <si>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</si>
  <si>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</si>
  <si>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</si>
  <si>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</si>
  <si>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</si>
  <si>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</si>
  <si>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</si>
  <si>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</si>
  <si>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</si>
  <si>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</si>
  <si>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</si>
  <si>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</si>
  <si>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</si>
  <si>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</si>
  <si>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</si>
  <si>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</si>
  <si>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</si>
  <si>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</si>
  <si>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</si>
  <si>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</si>
  <si>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</si>
  <si>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</si>
  <si>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</si>
  <si>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</si>
  <si>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</si>
  <si>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</si>
  <si>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</si>
  <si>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</si>
  <si>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</si>
  <si>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</si>
  <si>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</si>
  <si>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</si>
  <si>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</si>
  <si>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</si>
  <si>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</si>
  <si>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</si>
  <si>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</si>
  <si>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</si>
  <si>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</si>
  <si>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</si>
  <si>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</si>
  <si>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</si>
  <si>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</si>
  <si>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</si>
  <si>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</si>
  <si>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</si>
  <si>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</si>
  <si>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</si>
  <si>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</si>
  <si>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</si>
  <si>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</si>
  <si>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</si>
  <si>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</si>
  <si>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</si>
  <si>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</si>
  <si>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</si>
  <si>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</si>
  <si>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</si>
  <si>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</si>
  <si>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>สำนักงานเขตบางพลัด</t>
  </si>
  <si>
    <t xml:space="preserve">          สำนักงานเขตบางพลัด มีพันธกิจหลักในการพัฒนาปรับปรุงการให้บริการของหน่วยงานให้ตรงตามความต้องการของ</t>
  </si>
  <si>
    <t>ประชาชนผู้รับบริการ เฝ้าระวัง ตรวจตราและแก้ไขจุดเสี่ยงภัยที่อาจเกิดอันตรายกับประชาชน ส่งเสริมให้เกิดการคัดแยกขยะ</t>
  </si>
  <si>
    <t>มูลฝอยที่แหล่งกำเนิดเป็นการจัดการขยะตั้งแต่ต้นทางให้เกิดการลดปริมาณขยะ และใช้ทรัพยากรอย่างคุ้มค่า ปรับปรุงและฟื้นฟู</t>
  </si>
  <si>
    <t xml:space="preserve">แหล่งท่องเที่ยวในพื้นที่เขต และจัดกิจกรรมส่งเสริมการท่องเที่ยว สำนักงานเขตมีอำนาจหน้าที่เกี่ยวกับการปกครอง การทะเบียน </t>
  </si>
  <si>
    <t xml:space="preserve">การจัดให้มีและบำรุงรักษาทางบก ทางน้ำ และทางระบายน้ำ การจัดให้มีและควบคุมตลาด ท่าเทียบเรือ ท่าข้าม และที่จอดรถ </t>
  </si>
  <si>
    <t xml:space="preserve">การสาธารณูปโภค และการก่อสร้างอื่น ๆ การสาธารณูปการ การส่งเสริม และการประกอบอาชีพ การส่งเสริมการลงทุน </t>
  </si>
  <si>
    <t>การส่งเสริมการท่องเที่ยว การจัดการศึกษา การพัฒนาคุณภาพชีวิต การบำรุงรักษาศิลปะ จารีตประเพณี ภูมิปัญญาท้องถิ่น และ</t>
  </si>
  <si>
    <t>วัฒนธรรมอันดีของท้องถิ่น การจัดให้มีพิพิธภัณฑ์ การปรับปรุงแหล่งชุมชนแออัดและการจัดการเกี่ยวกับที่อยู่อาศัย การจัดให้มี</t>
  </si>
  <si>
    <t xml:space="preserve">และบำรุงรักษาสถานที่พักผ่อนหย่อนใจ การส่งเสริมกีฬา การออกกำลังกายเพื่อสุขภาพ การส่งเสริมประชาธิปไตย ความเสมอภาค </t>
  </si>
  <si>
    <t xml:space="preserve">และสิทธิเสรีภาพของประชาชน การส่งเสริมการมีส่วนร่วมของราษฎร การรักษาความสะอาดและความเป็นระเบียบเรียบร้อย </t>
  </si>
  <si>
    <t xml:space="preserve">และการอนามัย โรงมหรสพ และสาธารณสถานอื่น ๆ การคุ้มครอง ดูแลบำรุงรักษา และการใช้ประโยชน์ที่ดิน การจัดเก็บรายได้ </t>
  </si>
  <si>
    <t xml:space="preserve">การบังคับการให้เป็นไปตามข้อบัญญัติกรุงเทพมหานครหรือกฎหมายอื่นที่กำหนดให้เป็นอำนาจหน้าที่ของกรุงเทพมหานคร 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</si>
  <si>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</si>
  <si>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</si>
  <si>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</si>
  <si>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 xml:space="preserve"> ผลสัมฤทธิ์ : ประชาชนในพื้นที่มีคุณภาพชีวิตที่ดี ได้รับบริการอย่างทั่วถึง เป็นธรรม มีความสะดวก และปลอดภัยในชีวิต  </t>
  </si>
  <si>
    <t>- การรับเรื่องร้องทุกข์ของประชาชน และประสานงานในส่วนที่เกี่ยวข้อง</t>
  </si>
  <si>
    <t>เรื่อง</t>
  </si>
  <si>
    <t>- ร้อยละความพึงพอใจของประชาชนที่มารับบริการที่สำนักงานเขต</t>
  </si>
  <si>
    <t>ไม่น้อยกว่า 80</t>
  </si>
  <si>
    <t>ร้อยละ</t>
  </si>
  <si>
    <t>- การออกตรวจด้านสิ่งแวดล้อม สุขาภิบาล ป้องกันและควบคุมโรค</t>
  </si>
  <si>
    <t>ครั้ง</t>
  </si>
  <si>
    <t>- การดำเนินการตรวจปฏิบัติการตามเป้าหมายที่กำหนด</t>
  </si>
  <si>
    <t>- การปรับปรุง ซ่อมแซม ถนน ตรอก ซอย สะพานและสิ่งสาธารณประโยชน์ที่อยู่ในความรับผิดชอบของสำนักงานเขตเพื่อความปลอดภัยในชีวิตและทรัพย์สินของประชาชน</t>
  </si>
  <si>
    <t>- การให้บริการเก็บขนมูลฝอยในพื้นที่ที่หน่วยงานรับผิดชอบ</t>
  </si>
  <si>
    <t>ตัน</t>
  </si>
  <si>
    <t>- จำนวนประชาชนในพื้นที่ที่ได้รับเงินสวัสดิการจากงบประมาณของกรุงเทพมหานคร</t>
  </si>
  <si>
    <t>ราย</t>
  </si>
  <si>
    <t>- จำนวนนักเรียนที่ได้รับการศึกษาในโรงเรียนสังกัดกรุงเทพมหานครประจำปีการศึกษา</t>
  </si>
  <si>
    <t>โครงสร้างหน่วยงานและอัตรากำลัง</t>
  </si>
  <si>
    <t>อำนวยการ</t>
  </si>
  <si>
    <t xml:space="preserve"> ผู้อำนวยการ 1 (1)</t>
  </si>
  <si>
    <t xml:space="preserve"> ผู้ช่วยผู้อำนวยการ (2)</t>
  </si>
  <si>
    <t>ฝ่ายคลัง</t>
  </si>
  <si>
    <t xml:space="preserve"> หัวหน้าฝ่าย 1 (1)</t>
  </si>
  <si>
    <t>- ข้าราชการ (15)</t>
  </si>
  <si>
    <t>- ข้าราชการ (17)</t>
  </si>
  <si>
    <t>- ข้าราชการ (13)</t>
  </si>
  <si>
    <t>- ลูกจ้างประจำ (-)</t>
  </si>
  <si>
    <t>- ลูกจ้างชั่วคราว (4)</t>
  </si>
  <si>
    <t>- ลูกจ้างชั่วคราว (1)</t>
  </si>
  <si>
    <t>- ลูกจ้างชั่วคราว (-)</t>
  </si>
  <si>
    <t>- ลูกจ้างโครงการ (1)</t>
  </si>
  <si>
    <t>- ลูกจ้างโครงการ (4)</t>
  </si>
  <si>
    <t>ฝ่ายรักษาความสะอาด</t>
  </si>
  <si>
    <t>และสวนสาธารณะ</t>
  </si>
  <si>
    <t>- ข้าราชการ (10)</t>
  </si>
  <si>
    <t>- ข้าราชการ (11)</t>
  </si>
  <si>
    <t>- ลูกจ้างประจำ (3)</t>
  </si>
  <si>
    <t>- ลูกจ้างประจำ (33)</t>
  </si>
  <si>
    <t>- ลูกจ้างชั่วคราว (2)</t>
  </si>
  <si>
    <t>- ลูกจ้างโครงการ (2)</t>
  </si>
  <si>
    <t>- ลูกจ้างโครงการ (-)</t>
  </si>
  <si>
    <t>ฝ่ายพัฒนาชุมชน</t>
  </si>
  <si>
    <t>และสวัสดิการสังคม</t>
  </si>
  <si>
    <t>- ข้าราชการ (14)</t>
  </si>
  <si>
    <t>- ลูกจ้างประจำ (6)</t>
  </si>
  <si>
    <t>- ลูกจ้างโครงการ (8)</t>
  </si>
  <si>
    <t>- ลูกจ้างประจำ (30)</t>
  </si>
  <si>
    <t>- ลูกจ้างชั่วคราว (34)</t>
  </si>
  <si>
    <t>งบประมาณรายจ่ายประจำปีงบประมาณ พ.ศ. 2566</t>
  </si>
  <si>
    <t>งบประมาณ/ประมาณการรายจ่ายล่วงหน้า</t>
  </si>
  <si>
    <t>ปี 2565</t>
  </si>
  <si>
    <t>ปี 2566</t>
  </si>
  <si>
    <t>ปี 2567</t>
  </si>
  <si>
    <t>ปี 2568</t>
  </si>
  <si>
    <t>ปี 2569</t>
  </si>
  <si>
    <t>รวมทั้งสิ้น</t>
  </si>
  <si>
    <t>บาท</t>
  </si>
  <si>
    <t>เงินงบประมาณ</t>
  </si>
  <si>
    <t>เงินนอกงบประมาณ</t>
  </si>
  <si>
    <t>งานอำนวยการและบริหารสำนักงานเขต - รหัส 1300001</t>
  </si>
  <si>
    <t>เป้าหมายปฏิบัติงาน/ ตัวชี้วัด</t>
  </si>
  <si>
    <t>งบประมาณ/ประมาณการรายจ่ายล่วงหน้า/ค่าเป้าหมายของตัวชี้วัด</t>
  </si>
  <si>
    <t>รับ-ส่ง หนังสือ</t>
  </si>
  <si>
    <t>รับเรื่องร้องทุกข์</t>
  </si>
  <si>
    <t>จัดประชุมประชาคมเขต/
ประชุมอื่นๆ</t>
  </si>
  <si>
    <t>ประชาสัมพันธ์</t>
  </si>
  <si>
    <t>ดูแล บำรุงรักษาอาคาร สถานที่ของเขต</t>
  </si>
  <si>
    <t>ตร.ม.</t>
  </si>
  <si>
    <t>ปฏิบัติงานด้านความรับผิดชอบ
ทางวินัย/ละเมิด</t>
  </si>
  <si>
    <t>งานปกครอง - รหัส 1300002</t>
  </si>
  <si>
    <t>การปฏิบัติหน้าที่ในทางปกครองและรักษาความสงบเรียบร้อยและหน้าที่ในทางอาญาตามอำนาจหน้าที่ของนายอำเภอ ดำเนินงาน</t>
  </si>
  <si>
    <t>เกี่ยวกับส่วนราชการอื่นที่มิใช่ของส่วนราชการใดตามที่ได้รับมอบหมาย และปฏิบัติงานร่วมกับหรือสนับสนุนการปฏิบัติงาน</t>
  </si>
  <si>
    <t>ของหน่วยงานอื่นที่เกี่ยวข้อง รวมถึงการสนับสนุนการบริหารราชการส่วนภูมิภาคในการจัดตั้ง ยุบและเปลี่ยนแปลงเขตปกครอง</t>
  </si>
  <si>
    <t>และการสอบสวนเปรียบเทียบแนวเขตที่มีปัญหาข้อขัดแย้ง งานป้องกันและบรรเทาสาธารณภัย งานด้านยาเสพติด”</t>
  </si>
  <si>
    <t>รับบริการทะเบียน มูลนิธิ สมาคม ศาลเจ้า</t>
  </si>
  <si>
    <t>รับบริการด้านทะเบียนพาณิชย์</t>
  </si>
  <si>
    <t>ความพึงพอใจผู้รับบริการทะเบียนในระดับมาก-มากที่สุด</t>
  </si>
  <si>
    <t>คน</t>
  </si>
  <si>
    <t>งานทะเบียนพาณิชย์</t>
  </si>
  <si>
    <t>งานทะเบียนพินัยกรรม</t>
  </si>
  <si>
    <t>งานป้องกันและบรรเทา
สาธารณภัย</t>
  </si>
  <si>
    <t>ราย/ครั้ง</t>
  </si>
  <si>
    <t>งานด้านยาเสพติด</t>
  </si>
  <si>
    <t>งานบริหารทั่วไปและบริการทะเบียน – รหัส 1300003</t>
  </si>
  <si>
    <t>ยังมีหน้าที่กำหนดหน่วยเลือกตั้ง การจัดทำบัญชีรายชื่อผู้เสียสิทธิและจัดทำบัญชีรายชื่อผู้มีสิทธิเลือกตั้งสมาชิกวุฒิสภา</t>
  </si>
  <si>
    <t xml:space="preserve">สมาชิกสภาผู้แทนราษฎร ผู้ว่าราชการกรุงเทพมหานคร สมาชิกสภากรุงเทพมหานคร และกรรมการชุมชน”  </t>
  </si>
  <si>
    <t>บริการทะเบียนราษฎร</t>
  </si>
  <si>
    <t>บริการทะเบียนบัตรประจำตัวประชาชน</t>
  </si>
  <si>
    <t>บริการทะเบียนทั่วไป</t>
  </si>
  <si>
    <t>ความพึงพอใจผู้รับบริการ
จุดเดียวเบ็ดเสร็จในระดับ
มาก-มากที่สุด</t>
  </si>
  <si>
    <t>การจัดทำและปรับปรุงทะเบียนประวัติบุคคลที่มิได้มีสัญชาติไทย</t>
  </si>
  <si>
    <t>งานบริหารทั่วไปและบริหารการคลัง – รหัส 1300004</t>
  </si>
  <si>
    <t>ผลการดำเนินงานภาครัฐตามมาตรฐานการบัญชีภาครัฐของไทย ให้บริการประมวล วิเคราะห์ และสังเคราะห์ข้อมูลการเงินการคลัง</t>
  </si>
  <si>
    <t>งบประมาณเพื่อประกอบการวางแผนและตัดสินใจของคณะผู้บริหารและส่วนราชการต่าง ๆ โดยจัดให้มีการรับเงินและจ่ายเงิน</t>
  </si>
  <si>
    <t>จากคลัง จัดทำและบริหารงบประมาณ บริหารเงินสดและเงินคงคลัง การรับและจ่ายเงินมีประสิทธิภาพ ถูกต้อง รวดเร็ว และ</t>
  </si>
  <si>
    <t>ดำรงรักษาสภาพคล่องทางการเงินให้อยู่ในระดับที่เหมาะสม รวมทั้งมีระบบสนับสนุนกลางในการบริหารจัดการทรัพย์สินให้ถูกต้อง</t>
  </si>
  <si>
    <t>ตามระเบียบ และคลังพัสดุกลางสำหรับเบิกจ่ายพัสดุให้แก่หน่วยงานต่าง ๆ”</t>
  </si>
  <si>
    <t>รับชำระเงิน</t>
  </si>
  <si>
    <t>เขียนเช็คสั่งจ่าย</t>
  </si>
  <si>
    <t>ฉบับ</t>
  </si>
  <si>
    <t>ฎีกาที่ต้องตรวจจ่าย</t>
  </si>
  <si>
    <t>ฎีกา</t>
  </si>
  <si>
    <t>บริหารงบประมาณของสำนักงานเขต</t>
  </si>
  <si>
    <t>จัดทำรายงานการเงิน</t>
  </si>
  <si>
    <t>จัดทำรายงานงบเดือน
ส่ง สตง. และสำนักงาน
ตรวจสอบภายใน</t>
  </si>
  <si>
    <t>เรื่อง/ฉบับ</t>
  </si>
  <si>
    <t>จัดทำรายงานการเงิน
เสร็จทันภายใน
กำหนดเวลา</t>
  </si>
  <si>
    <t>ให้คำปรึกษา แนะนำ เกี่ยวกับการเงิน การคลังงบประมาณ</t>
  </si>
  <si>
    <t>งานบริหารทั่วไปและจัดเก็บรายได้ - รหัส 1300005</t>
  </si>
  <si>
    <t>ที่กฎหมายกำหนด โดยให้มีการจัดเก็บภาษีที่ดินและสิ่งปลูกสร้าง ภาษีป้าย อากรที่กฎหมายกำหนด ตลอดจนจัดเก็บค่าตอบแทน</t>
  </si>
  <si>
    <t>ค่าธรรมเนียม ค่าเช่าทรัพย์สิน ที่ดิน ที่สาธารณะที่ไม่ถือเป็นรายได้ของแผนงานใดแผนงานหนึ่งโดยเฉพาะ”</t>
  </si>
  <si>
    <t xml:space="preserve">สิ่งปลูกสร้าง, ประเมินและจัดเก็บภาษีบำรุงท้องที่, ประเมินและจัดเก็บภาษีป้าย, จัดเก็บรายได้อื่น ๆ เช่น ค่าธรรมเนียม </t>
  </si>
  <si>
    <t>สำรวจผู้เสียภาษีรายใหม่</t>
  </si>
  <si>
    <t xml:space="preserve">ราย </t>
  </si>
  <si>
    <t>จำนวนผู้เสียภาษีรายใหม่</t>
  </si>
  <si>
    <t>ออกหนังสือแจ้งการประเมิน</t>
  </si>
  <si>
    <t>ออกหนังสือเตือนผู้ค้างยื่นภาษีป้าย</t>
  </si>
  <si>
    <t>ออกหนังสือเตือนผู้ค้างยื่นภาษีบำรุงท้องที่/ภาษีโรงเรือนและที่ดิน</t>
  </si>
  <si>
    <t>ออกหนังสือเตือนผู้ค้างยื่นภาษีที่ดินและสิ่งปลูกสร้าง</t>
  </si>
  <si>
    <t>ความพึงพอใจผู้เสียภาษี ในระดับมาก-มากที่สุด</t>
  </si>
  <si>
    <t>ดำเนินการยึดและอายัดทรัพย์สิน</t>
  </si>
  <si>
    <t>รับอุทธรณ์การประเมินและคืนภาษีลดลง</t>
  </si>
  <si>
    <t>งานบริหารทั่วไปฝ่ายรักษาความสะอาด – รหัส 1300006</t>
  </si>
  <si>
    <t>กับหน่วยงานหรือส่วนราชการอื่น, จัดประชุม, ดูแลยานพาหนะ</t>
  </si>
  <si>
    <t>ดูแลอาคารและสถานที่</t>
  </si>
  <si>
    <t>จัดประชุมภายใน</t>
  </si>
  <si>
    <t>การจัดเก็บค่าธรรมเนียมเก็บขนมูลฝอยและ
ขนถ่ายสิ่งปฏิกูล</t>
  </si>
  <si>
    <t>งานกวาดทำความสะอาดที่และทางสาธารณะ - รหัส 1300007</t>
  </si>
  <si>
    <t>สะพานลอยคนเดินข้าม อุปกรณ์ประกอบถนน และป้ายต่าง ๆ ให้บริการกวาด ทำความสะอาดชุมชน ส่วนราชการตามร้องขอ”</t>
  </si>
  <si>
    <t>และสถานที่จัดงานของส่วนราชการ และชุมชน ฯลฯ</t>
  </si>
  <si>
    <t>กวาดทำความสะอาดถนน ตรอก ซอย</t>
  </si>
  <si>
    <t>ตร.กม.</t>
  </si>
  <si>
    <t xml:space="preserve">จำนวนรถกวาดและดูดฝุ่น </t>
  </si>
  <si>
    <t xml:space="preserve">คัน/คัน </t>
  </si>
  <si>
    <t>ทำความสะอาดชุมชน</t>
  </si>
  <si>
    <t>ทำความสะอาดสถานที่สำคัญ</t>
  </si>
  <si>
    <t>แห่ง/ครั้ง</t>
  </si>
  <si>
    <t>ความพึงพอใจผู้สัญจร
ในพื้นที่ระดับมาก-
มากที่สุด</t>
  </si>
  <si>
    <t>งานเก็บขยะมูลฝอยและขนถ่ายสิ่งปฏิกูล – รหัส 1300008</t>
  </si>
  <si>
    <t xml:space="preserve">การเก็บขนมูลฝอย จุดจัดเก็บตามบ้าน ตรอกซอย ตลาดสด ริมถนน บ้านริมคลองโดยทางน้ำ และบริการสูบสิ่งปฏิกูล ดูดไขมัน </t>
  </si>
  <si>
    <t xml:space="preserve">และขนถ่ายไปยังศูนย์กำจัดมูลฝอย โดยจัดเก็บค่าธรรมเนียม” </t>
  </si>
  <si>
    <t xml:space="preserve">จัดเก็บมูลฝอย </t>
  </si>
  <si>
    <t>บริการขนถ่ายสิ่งปฏิกูล</t>
  </si>
  <si>
    <t>ลบ.ม./ครั้ง</t>
  </si>
  <si>
    <t>บริการดูดไขมัน</t>
  </si>
  <si>
    <t xml:space="preserve">จำนวนรถสูบสิ่งปฏิกูล 
และดูดไขมัน </t>
  </si>
  <si>
    <t>คัน/คัน</t>
  </si>
  <si>
    <t>6 คัน</t>
  </si>
  <si>
    <t xml:space="preserve"> 6 คัน</t>
  </si>
  <si>
    <t xml:space="preserve"> 6คัน</t>
  </si>
  <si>
    <t>ความพึงพอใจผู้รับบริการ
ขนถ่ายสิ่งปฏิกูล 
ในระดับมาก-มากที่สุด</t>
  </si>
  <si>
    <t>ความพึงพอใจ
ผู้ใช้บริการดูดไขมัน 
ในระดับมาก-มากที่สุด</t>
  </si>
  <si>
    <t>งานดูแลสวนและพื้นที่สีเขียว – รหัส 1300009</t>
  </si>
  <si>
    <t>และต้นไม้ริมทางเท้า ประดับตกแต่งถนนต้อนรับอาคันตุกะ และในวันสำคัญต่างๆ ให้บริการตัดแต่งต้นไม้แก่ประชาชน</t>
  </si>
  <si>
    <t>ส่วนราชการที่ร้องขอ โดยคิดจัดเก็บค่าบริการ”</t>
  </si>
  <si>
    <t>ดูแลบำรุงรักษาต้นไม้</t>
  </si>
  <si>
    <t>ตัดแต่งกิ่งต้นไม้</t>
  </si>
  <si>
    <t>ต้น</t>
  </si>
  <si>
    <t>รดน้ำ</t>
  </si>
  <si>
    <t>ลบ.ม.</t>
  </si>
  <si>
    <t>ให้บริการตัดแต่งต้นไม้</t>
  </si>
  <si>
    <t>ให้บริการตกแต่งสถานที่</t>
  </si>
  <si>
    <t>งานบริหารทั่วไปและสอบสวนดำเนินคดี – รหัส 1300010</t>
  </si>
  <si>
    <t>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</t>
  </si>
  <si>
    <t>ในส่วนที่เกี่ยวข้องกับงานด้านธุรการ สนับสนุนการบริหารจัดการของสำนักงานเขตในส่วนที่เกี่ยวข้องกับงานนิติการ และสอบสวน</t>
  </si>
  <si>
    <t>ดำเนินคดี ผู้กระทำผิด”</t>
  </si>
  <si>
    <t>ตรวจนิติกรรมสัญญา</t>
  </si>
  <si>
    <t>คดี/ราย</t>
  </si>
  <si>
    <t>ควบคุมการใช้ยานพาหนะ
(รถยนต์)</t>
  </si>
  <si>
    <t>คัน/ครั้ง</t>
  </si>
  <si>
    <t>ควบคุมการใช้ยานพาหนะ
(จักรยานยนต์)</t>
  </si>
  <si>
    <t>งานตรวจและบังคับใช้กฎหมาย – รหัส 1300011</t>
  </si>
  <si>
    <t xml:space="preserve">ตรวจและปฏิบัติการ </t>
  </si>
  <si>
    <t>ชั่วโมง/คน</t>
  </si>
  <si>
    <t>ดูแลพื้นที่ผ่อนผัน
เพื่อทำการค้า
ในที่สาธารณะ</t>
  </si>
  <si>
    <t>จุด/ราย</t>
  </si>
  <si>
    <t>ตรวจสอบ/ดำเนินการ
แก้ไขข้อร้องเรียน/
ร้องทุกข์</t>
  </si>
  <si>
    <t xml:space="preserve">เรื่อง
</t>
  </si>
  <si>
    <t>ตรวจความปลอดภัย
ของชุมชน/จุดเสี่ยง</t>
  </si>
  <si>
    <t>สนับสนุนด้านการจราจร</t>
  </si>
  <si>
    <t>ปฏิบัติตามนโยบาย</t>
  </si>
  <si>
    <t>งานบริหารทั่วไปฝ่ายโยธา – รหัส 1300012</t>
  </si>
  <si>
    <t xml:space="preserve"> ในส่วนที่เกี่ยวข้องกับงานด้านธุรการ”  </t>
  </si>
  <si>
    <t>รับเรื่องราวร้องทุกข์ /ร้องเรียน</t>
  </si>
  <si>
    <t xml:space="preserve">ควบคุมการใช้ยานพาหนะ  </t>
  </si>
  <si>
    <t>คัน</t>
  </si>
  <si>
    <t>สำรวจ ออกแบบ ประมาณราคา ควบคุม</t>
  </si>
  <si>
    <t>งานอนุญาตก่อสร้าง ควบคุมอาคารและผังเมือง – รหัส 1300013</t>
  </si>
  <si>
    <t>ของเมืองสอดคล้องกับศักยภาพของพื้นที่ ไม่ทำลายสิ่งแวดล้อม เป็นไปอย่างมีแบบแผน เพื่อให้อาคารสาธารณะที่เข้าเกณฑ์ควบคุม</t>
  </si>
  <si>
    <t xml:space="preserve">มีมาตรฐานและความปลอดภัยตามที่กฎหมายกำหนด ดูแลที่สาธารณประโยชน์มิให้ถูกรุกล้ำหรือเปลี่ยนแปลงสภาพ”       </t>
  </si>
  <si>
    <t>ถมดิน ฯลฯ, ตรวจสอบที่สาธารณะ</t>
  </si>
  <si>
    <t>พิจารณาอนุญาตก่อสร้าง
อาคารดัดแปลง 
รื้อถอนอาคาร</t>
  </si>
  <si>
    <t>อาคาร</t>
  </si>
  <si>
    <t>พิจารณาอนุญาต
ดัดแปลงรื้อถอนอาคาร</t>
  </si>
  <si>
    <t>พิจารณาอนุญาตตัด
คันหินทางเท้า 
เชื่อมท่อเชื่อมทาง/
ถมดิน/ขุดดิน</t>
  </si>
  <si>
    <t>ตรวจสอบ/แก้ไข 
เรื่องร้องทุกข์/ร้องเรียน</t>
  </si>
  <si>
    <t>ระวังแนวเขตและตรวจสอบที่สาธารณะ</t>
  </si>
  <si>
    <t>งานบำรุงรักษาซ่อมแซม – รหัส 1300014</t>
  </si>
  <si>
    <t xml:space="preserve">ได้อย่างสะดวก ปลอดภัย ดูแลซ่อมแซมบำรุงรักษาป้ายชื่อถนน ซอยและคลองให้อยู่ในสภาพที่ดี ใช้การได้”   </t>
  </si>
  <si>
    <t xml:space="preserve">ซ่อมแซมผิวจราจร ทางเท้า </t>
  </si>
  <si>
    <t>ซ่อมแซมไฟฟ้าสาธารณะ</t>
  </si>
  <si>
    <t>จุด</t>
  </si>
  <si>
    <t>ซ่อมแซม บำรุงรักษา 
ป้ายบอกชื่อซอย คลอง ถนน และกระจกโค้ง 
และสัญญาณจราจร</t>
  </si>
  <si>
    <t>ซ่อมแซม บำรุงรักษา
เครื่องจักรกล เครื่องสูบน้ำ
ยานพาหนะ</t>
  </si>
  <si>
    <t>ดำเนินตรวจสอบ/แก้ไข
ข้อร้องทุกข์ ,ร้องเรียน</t>
  </si>
  <si>
    <t>งานระบายน้ำและแก้ไขปัญหาน้ำท่วม – รหัส 1300015</t>
  </si>
  <si>
    <t xml:space="preserve">มีประสิทธิภาพ และบรรเทาความเดือดร้อนจากปัญหาน้ำท่วม ไม่ส่งผลกระทบต่อประชาชน สิ่งแวดล้อมและระบบนิเวศน์ของเมือง </t>
  </si>
  <si>
    <t xml:space="preserve">โดยจัดให้มีการระบายน้ำจากแหล่งกำเนิด ไปสู่โรงบำบัดหรือสู่แหล่งน้ำผิวดินผ่านระบบท่อระบายน้ำ ระบบรวบรวมน้ำเสีย คลอง  </t>
  </si>
  <si>
    <t xml:space="preserve">บึงรับน้ำ ระบบบังคับน้ำ อุโมงค์ระบายน้ำ ระบบบ่อสูบน้ำ ป้องกันน้ำท่วมและบำรุงรักษาระบบท่อระบายน้ำ”         </t>
  </si>
  <si>
    <t>สูบระบายน้ำ</t>
  </si>
  <si>
    <t>เปลี่ยนฝาท่อระบายน้ำ</t>
  </si>
  <si>
    <t>ฝา</t>
  </si>
  <si>
    <t>ล้างทำความสะอาด ระบบท่อระบายน้ำ</t>
  </si>
  <si>
    <t>เมตร</t>
  </si>
  <si>
    <t>เก็บวัชพืช, ขยะ, เปิดทางน้ำไหล</t>
  </si>
  <si>
    <t>ขุดลอกคลอง</t>
  </si>
  <si>
    <t>เมตร/ลบ.ม.</t>
  </si>
  <si>
    <t>ดำเนินตรวจสอบ/แก้ไขข้อ
ร้องทุกข์ ,ร้องเรียน</t>
  </si>
  <si>
    <t>ความพึงพอใจผู้ใช้ทางสัญจร/จุดอ่อนน้ำท่วม ในระดับมาก-มากที่สุด</t>
  </si>
  <si>
    <t>งานบริหารทั่วไปฝ่ายพัฒนาชุมชน – รหัส 1300016</t>
  </si>
  <si>
    <t>สวัสดิการสังคมให้เป็นไปอย่างมีประสิทธิภาพ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</t>
  </si>
  <si>
    <t>ของฝ่ายในส่วนที่เกี่ยวข้องกับงานด้านธุรการ”</t>
  </si>
  <si>
    <t>ประสานงานและให้คำปรึกษา, สำรวจและเยี่ยมชุมชน</t>
  </si>
  <si>
    <t>คุมทะเบียนทรัพย์สิน 
(ชุมชน)</t>
  </si>
  <si>
    <t>บริการจดแจ้งทางทะเบียน</t>
  </si>
  <si>
    <t>จ่ายเบี้ยผู้พิการ</t>
  </si>
  <si>
    <t>จ่ายเบี้ยผู้สูงอายุ</t>
  </si>
  <si>
    <t>จ่ายการจัดการศพผู้สูงอายุ
ตามประเพณี</t>
  </si>
  <si>
    <t xml:space="preserve"> </t>
  </si>
  <si>
    <t>จ่ายโครงการเงินอุดหนุน
เพื่อการเลี้ยงดูเด็กแรกเกิด</t>
  </si>
  <si>
    <t>จัดประชุมคณะกรรมการ
สภาเยาวชนเขต</t>
  </si>
  <si>
    <t>จัดประชุมแผนพัฒนา
คุณภาพชีวิตผู้สูงอายุ</t>
  </si>
  <si>
    <t>งานพัฒนาชุมชนและบริการสังคม – รหัส 1300017</t>
  </si>
  <si>
    <t xml:space="preserve">ทางศิลปวัฒนธรรม ภูมิปัญญาท้องถิ่น เด็กและเยาวชนได้แลกเปลี่ยนความรู้ และประสบการณ์ เตรียมความพร้อมเด็กก่อนวัยเรียน </t>
  </si>
  <si>
    <t xml:space="preserve">สำหรับการเข้าสู่ระบบการศึกษาภาคบังคับ รวมทั้งส่งเสริมการออกกำลังกาย เล่นกีฬาและแหล่งค้นหาความรู้”         </t>
  </si>
  <si>
    <t>ส่งเสริมวัฒนธรรมประเพณี, พิพิธภัณฑ์ท้องถิ่น, บ้านหนังสือ, กิจกรรมลานกีฬา, สอนแอโรบิค</t>
  </si>
  <si>
    <t>จำนวนชุมชนในพื้นที่</t>
  </si>
  <si>
    <t>ชุมชน</t>
  </si>
  <si>
    <t>จำนวนลานกีฬาในพื้นที่</t>
  </si>
  <si>
    <t>แห่ง</t>
  </si>
  <si>
    <t>จำนวนสมาชิกสภาเยาวชน</t>
  </si>
  <si>
    <t>ผู้เข้าชมพิพิธภัณฑ์ท้องถิ่น</t>
  </si>
  <si>
    <t>ประชุมคณะกรรมการชุมชน</t>
  </si>
  <si>
    <t>สำรวจและตรวจเยี่ยมชุมชน</t>
  </si>
  <si>
    <t>ศูนย์พัฒนาเด็กก่อนวัยเรียน</t>
  </si>
  <si>
    <t>ผู้เข้าร่วมกิจกรรมออกกำลังกาย</t>
  </si>
  <si>
    <t>ผู้ใช้บริการบ้านหนังสือ</t>
  </si>
  <si>
    <t>ผู้ใช้บริการลานกีฬา</t>
  </si>
  <si>
    <t>ผู้สมัครเรียนฝึกวิชาชีพ</t>
  </si>
  <si>
    <t>จัดกิจกรรมวันสำคัญและส่งเสริมวัฒนธรรมประเพณี</t>
  </si>
  <si>
    <t>อนุมัติโครงการที่ขอใช้เงิน
กองทุนหลักประกันสุขภาพกทม.</t>
  </si>
  <si>
    <t>ส่งเสริมการบริหารเงินออมครอบครัวและแก้ไขปัญหาหนี้สิน</t>
  </si>
  <si>
    <t>ดำเนินการขับเคลื่อน
ด้านยาเสพติด</t>
  </si>
  <si>
    <t>ดำเนินการกองทุนสวัสดิการกองทุน</t>
  </si>
  <si>
    <t>กองทุน</t>
  </si>
  <si>
    <t>งานบริหารทั่วไปฝ่ายสิ่งแวดล้อมและสุขาภิบาล – รหัส 1300018</t>
  </si>
  <si>
    <t>และสุขาภิบาลให้เป็นไปอย่างมีประสิทธิภาพ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</t>
  </si>
  <si>
    <t xml:space="preserve">ของฝ่ายในส่วนที่เกี่ยวข้องกับงานธุรการทั่วไป ใบอนุญาตและหนังสือรับรองการแจ้งตาม พรบ.การสาธารณสุขและกฎหมาย         </t>
  </si>
  <si>
    <t>ที่เกี่ยวข้อง รวมถึงการจดทะเบียนสุนัขและออกบัตรประจำตัวสัตว์เลี้ยง”</t>
  </si>
  <si>
    <t xml:space="preserve">รับเรื่องราวร้องทุกข์ </t>
  </si>
  <si>
    <t xml:space="preserve">ควบคุมการใช้ยานพาหนะ </t>
  </si>
  <si>
    <t>งานการออก/ต่อใบอนุญาต/
หนังสือรับรองการแจ้ง
ตาม พรบ. การสาธารณสุข
และกฎหมายที่เกี่ยวข้อง 
รวมถึงการจดทะเบียนสุนัข
และออกบัตรประจำตัว
สัตว์เลี้ยง</t>
  </si>
  <si>
    <t>งานสุขาภิบาลอาหารและอนามัยสิ่งแวดล้อม – รหัส 1300019</t>
  </si>
  <si>
    <t>ในระบบทางเดินอาหาร สถานที่ประกอบอาหารได้มาตรฐานผ่านเกณฑ์ด้านสุขาภิบาลอาหาร ผู้สัมผัสอาหารมีจิตสำนึกในการ</t>
  </si>
  <si>
    <t xml:space="preserve">ประกอบ ปรุงและจำหน่ายอาหารที่ถูกสุขลักษณะ ผู้บริโภคมีความรู้ความเข้าใจในการเลือกซื้ออาหารให้ถูกสุขลักษณะ </t>
  </si>
  <si>
    <t>ลดความเสี่ยงภัยอันตรายที่เกิดจากสารเคมีและวัตถุอันตราย ประชาชนมีสุขอนามัยที่ดีปลอดภัยจากโรคและสิ่งคุกคามที่เป็นอันตราย</t>
  </si>
  <si>
    <t>ต่อสุขภาพอันเกิดจากปัจจัยด้านสิ่งแวดล้อม คุ้มครองผู้บริโภคในเรื่องสลากอาหาร เครื่องชั่ง ตวง วัด สถานที่จำหน่ายแอลกอฮอล์</t>
  </si>
  <si>
    <t>และบุหรี่ ป้องกันการแพร่โรคพิษสุนัขบ้า อันเกิดจากการเลี้ยงสัตว์ ปล่อยสัตว์ออกนอกสถานที่เลี้ยง รวมทั้งปัญหาคุณภาพน้ำ</t>
  </si>
  <si>
    <t>ในแหล่งน้ำสาธารณะและประสานงานกับหน่วยงานที่เกี่ยวข้องในการดำเนินการแก้ไขปัญหาในแต่ละพื้นที่”</t>
  </si>
  <si>
    <t>ดำเนินการบังคับใช้กฎหมายสาธารณสุขและสิ่งแวดล้อม</t>
  </si>
  <si>
    <t>การตรวจสุขลักษณะ
สถานที่จำหน่ายอาหาร
สถานที่สะสมอาหาร 
ตลาดแผงลอย
จำหน่ายอาหาร</t>
  </si>
  <si>
    <t>การตรวจสุขลักษณะสถาน
ประกอบการที่เป็นอันตราย
ต่อสุขภาพใน 13 กลุ่ม 
กิจการ 146 ประเภท</t>
  </si>
  <si>
    <t>การตรวจสอบเฝ้าระวัง
ด้านสิ่งแวดล้อม
ทั้งในภาวะปกติและ
ภาวะฉุกเฉิน เช่น 
สารเคมีรั่ว การทำงาน
ผิดกฎหมาย</t>
  </si>
  <si>
    <t>ตรวจสอบ/ดำเนินการ
แก้ไขข้อร้องเรียน/
เหตุรำคาญ</t>
  </si>
  <si>
    <t>พิจารณาออก/ต่ออายุ ใบอนุญาตจัดตั้งสถานที่จำหน่ายอาหาร สะสมอาหาร (พื้นที่เกิน 200    ตร.ม.)</t>
  </si>
  <si>
    <t>พิจารณาออก/ต่ออายุ
ใบอนุญาตสถานประกอบกิจการที่เป็นอันตราย
ต่อสุขภาพ</t>
  </si>
  <si>
    <t>ตรวจคุณภาพน้ำ
ในแหล่งน้ำสาธารณะ</t>
  </si>
  <si>
    <t>งานป้องกันและควบคุมโรค – รหัส 1300020</t>
  </si>
  <si>
    <t xml:space="preserve">รวมทั้งให้ประชาชนรู้จักป้องกันตนเองและหลีกเลี่ยงปัจจัยเสี่ยงที่จะเกิดโรคติดต่อตามฤดูกาล โรคเอดส์ โรคติดต่อทางเพศสัมพันธ์   </t>
  </si>
  <si>
    <t>วัณโรค ฯลฯ และส่งต่อผู้ติดเชื้อหรือผู้ป่วยเข้าสู่ระบบการรักษา”</t>
  </si>
  <si>
    <t>ประสานการฉีดวัคซีน/ทำหมัน/จับสุนัข, ป้องกันและแก้ไขปัญหาเอดส์ วัณโรคและโรคติดต่อทางเพศสัมพันธ์ อำนวยการและ</t>
  </si>
  <si>
    <t>บริหารงานทั่วไป, ควบคุมการใช้ยานพาหนะ</t>
  </si>
  <si>
    <t>การตรวจสุขลักษณะ
สุสานฌาปนสถาน</t>
  </si>
  <si>
    <t>การตรวจสอบสถานที่
เลี้ยงสัตว์และปล่อยสัตว์</t>
  </si>
  <si>
    <t>รณรงค์ กำจัดและ
ทำลายแหล่งลูกน้ำยุงลาย</t>
  </si>
  <si>
    <t>ตรวจสอบ แนะนำ 
และประชาสัมพันธ์ 
เพื่อควบคุมโรคติดต่อ
ตามสถานการณ์
และโรคอุบัติใหม่ 
และแก้ไขเรื่องร้องเรียน</t>
  </si>
  <si>
    <t>งานบริหารทั่วไปฝ่ายการศึกษา – รหัส 1300021</t>
  </si>
  <si>
    <t>ในส่วนที่เกี่ยวข้องกับงานด้านธุรการตลอดจนเพื่อให้การดำเนินงานของสถานศึกษา มีคุณภาพได้มาตรฐานสอดคล้องกับนโยบาย</t>
  </si>
  <si>
    <t>ผู้บริหาร และเด็กที่มีอายุครบเกณฑ์ทุกคนเข้ารับการศึกษาตามที่กฎหมายกำหนด”</t>
  </si>
  <si>
    <t xml:space="preserve">การจัดประชุมผู้บริหารสถานศึกษา จัดประชุมครู จัดทำทะเบียนเด็กครบเกณฑ์ ติดตามเด็กครบเกณฑ์ให้เข้ารับการศึกษา </t>
  </si>
  <si>
    <t xml:space="preserve">และจัดหาสถานศึกษาให้แก่เด็กครบเกณฑ์ ดำเนินการเรื่องร้องทุกข์ </t>
  </si>
  <si>
    <t xml:space="preserve">ดำเนินการเรื่องร้องทุกข์ </t>
  </si>
  <si>
    <t>จัดประชุมภายใน
ฝ่ายการศึกษาและ
โรงเรียนในสังกัด 
ตรวจเยี่ยมสถานศึกษา</t>
  </si>
  <si>
    <t>โรงเรียนที่อยู่ในความดูแล</t>
  </si>
  <si>
    <t>โรงเรียน</t>
  </si>
  <si>
    <t>จำนวนนักเรียน</t>
  </si>
  <si>
    <t>ตรวจเยี่ยมสถานศึกษา</t>
  </si>
  <si>
    <t>งานงบประมาณโรงเรียน – รหัส 1300022</t>
  </si>
  <si>
    <t>นำศักยภาพที่มีอยู่มาใช้ได้อย่างเต็มความสามารถ และประสบความสำเร็จตามเกณฑ์การศึกษาที่ตั้งไว้ เพื่อพัฒนา ติดตามและ</t>
  </si>
  <si>
    <t xml:space="preserve">ประเมินผลหลักสูตรและเทคนิคการสอน ทั้งที่มีอยู่แล้วและที่ปรับปรุงใหม่ ให้สามารถบรรลุมาตรฐานการศึกษาที่กำหนดไว้ </t>
  </si>
  <si>
    <t>เพื่อให้นักเรียนได้รับการช่วยเหลือทางสวัสดิการตามความจำเป็น และได้ทำกิจกรรมเสริมหลักสูตรซึ่งเป็นการช่วยให้นักเรียน</t>
  </si>
  <si>
    <t>สามารถพัฒนาทางสังคมและจิตใจตามมาตรฐานการศึกษาที่กำหนดไว้  เพื่อบำรุงรักษาสถานศึกษาให้อยู่ในสภาพที่ปลอดภัย</t>
  </si>
  <si>
    <t>และใช้งานได้อย่างเต็มประสิทธิภาพ”</t>
  </si>
  <si>
    <t>นักเรียนอนุบาล-ป.6</t>
  </si>
  <si>
    <t>นักเรียน ม.1-ม.3</t>
  </si>
  <si>
    <t>นักเรียน ม.4-ม.6</t>
  </si>
  <si>
    <t>สอนว่ายน้ำ</t>
  </si>
  <si>
    <t>อบรมนายหมู่ลูกเสือ
และยุวกาชาด</t>
  </si>
  <si>
    <t>สนับสนุนอาหารกลางวันของนักเรียนมัธยม</t>
  </si>
  <si>
    <t>มื้อ</t>
  </si>
  <si>
    <t>สนับสนุนอาหารเช้า</t>
  </si>
  <si>
    <t>อาคารเรียนทั้งสิ้น</t>
  </si>
  <si>
    <t>หลัง</t>
  </si>
  <si>
    <t>พื้นที่โรงเรียนทั้งสิ้น</t>
  </si>
  <si>
    <t>- ลูกจ้างประจำ (9)</t>
  </si>
  <si>
    <t>- ลูกจ้างประจำ (1)</t>
  </si>
  <si>
    <t>- ลูกจ้างประจำ (271)</t>
  </si>
  <si>
    <t>- ลูกจ้างชั่วคราว (158)</t>
  </si>
  <si>
    <t>- ลูกจ้างประจำ (37)</t>
  </si>
  <si>
    <t>- ลูกจ้างชั่วคราว (8)</t>
  </si>
  <si>
    <t xml:space="preserve">โครงการอาสาสมัครกรุงเทพมหานครด้านการป้องกันและแก้ไขปัญหายาและสารเสพติด </t>
  </si>
  <si>
    <t>รหัส 1300002-07199-1</t>
  </si>
  <si>
    <t>ระยะเวลาดำเนินการ 1 ปี (2566)</t>
  </si>
  <si>
    <t xml:space="preserve">งบประมาณทั้งสิ้น </t>
  </si>
  <si>
    <t>ร้อยละของชุมชนที่มีอาสาสมัครดำเนินการป้องกันและแก้ไขปัญหายาเสพติด</t>
  </si>
  <si>
    <t>โครงการครอบครัวรักการอ่าน</t>
  </si>
  <si>
    <t>รหัส 1300017-07199-1</t>
  </si>
  <si>
    <t>ร้อยละของจำนวนบ้านหนังสือที่สามารถจัดกิจกรรมส่งเสริมการเรียนรู้ตามอัธยาศัยที่ตรงตามความต้องการของประชาชน</t>
  </si>
  <si>
    <t>โครงการจัดสวัสดิการ การสงเคราะห์ช่วยเหลือเด็ก สตรี ครอบครัว ผู้ด้อยโอกาส ผู้สูงอายุและคนพิการ</t>
  </si>
  <si>
    <t>ร้อยละของผู้สูงอายุ คนพิการ และผู้ด้อยโอกาสที่ได้รับสวัสดิการและการสงเคราะห์เพิ่มขึ้น เมื่อเทียบกับปีที่ผ่านมา</t>
  </si>
  <si>
    <t>โครงการกรุงเทพฯ เมืองอาหารปลอดภัย</t>
  </si>
  <si>
    <t>รหัส 1300019-07199-2</t>
  </si>
  <si>
    <t>ร้อยละของตัวอย่างอาหารที่ได้รับการสุ่มตรวจไม่พบการปนเปื้อนเชื้อโรค</t>
  </si>
  <si>
    <t>ร้อยละของตัวอย่างอาหารที่ได้รับการสุ่มตรวจไม่พบการปนเปื้อนสารพิษ</t>
  </si>
  <si>
    <t xml:space="preserve">ร้อยละ </t>
  </si>
  <si>
    <t>โครงการกรุงเทพมหานครเขตปลอดบุหรี่</t>
  </si>
  <si>
    <t>รหัส 1300020-07199-3</t>
  </si>
  <si>
    <t>จำนวนสถานศึกษา</t>
  </si>
  <si>
    <t>การจัดบริการของสำนักงานเขต</t>
  </si>
  <si>
    <t>งบประมาณรายจ่ายประจำปีงบประมาณ พ.ศ. 2566 โดยสังเขป</t>
  </si>
  <si>
    <t>ก) งบประมาณจำแนกตามประเภทงบประมาณ</t>
  </si>
  <si>
    <t>(บาท)</t>
  </si>
  <si>
    <t>ประเภทงบประมาณ</t>
  </si>
  <si>
    <t>รวม</t>
  </si>
  <si>
    <t>งบประมาณตามโครงสร้างงาน</t>
  </si>
  <si>
    <t>งบประมาณเพื่อสนับสนุนช่วยเหลือ (Grant)</t>
  </si>
  <si>
    <t>งบประมาณเพื่อการชำระหนี้</t>
  </si>
  <si>
    <t>งบประมาณเพื่อชดใช้เงินยืมเงินสะสม</t>
  </si>
  <si>
    <t>รวมงบประมาณทั้งสิ้น</t>
  </si>
  <si>
    <t>ข) งบประมาณตามโครงสร้างงาน</t>
  </si>
  <si>
    <t>งบประมาณภารกิจประจำพื้นฐาน</t>
  </si>
  <si>
    <t>งบประมาณภารกิจตามแผนยุทธศาสตร์</t>
  </si>
  <si>
    <t>งบประมาณตามแผนยุทธศาสตร์</t>
  </si>
  <si>
    <t>งบประมาณตามแผนยุทธศาสตร์บูรณาการ</t>
  </si>
  <si>
    <t>งาน/โครงการ</t>
  </si>
  <si>
    <t>งานรายจ่ายบุคลากร</t>
  </si>
  <si>
    <t>งานอำนวยการและบริหารสำนักงานเขต</t>
  </si>
  <si>
    <t>งานปกครอง</t>
  </si>
  <si>
    <t>งานบริหารทั่วไปและบริการทะเบียน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</si>
  <si>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</si>
  <si>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</si>
  <si>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</si>
  <si>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</si>
  <si>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</si>
  <si>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</si>
  <si>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</si>
  <si>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งานบริหารทั่วไปฝ่ายโยธา</t>
  </si>
  <si>
    <t>งานอนุญาตก่อสร้าง ควบคุมอาคารและผังเมือง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</si>
  <si>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</si>
  <si>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</si>
  <si>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</si>
  <si>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</si>
  <si>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 xml:space="preserve">งานบริหารทั่วไปฝ่ายสิ่งแวดล้อมและสุขาภิบาล </t>
  </si>
  <si>
    <t>งานสุขาภิบาลอาหารและอนามัยสิ่งแวดล้อม</t>
  </si>
  <si>
    <t>งานป้องกันและควบคุมโรค</t>
  </si>
  <si>
    <t>งานบริหารทั่วไปฝ่ายการศึกษา</t>
  </si>
  <si>
    <t>งานงบประมาณโรงเรียน</t>
  </si>
  <si>
    <t>รวมงบประมาณตามโครงสร้างงาน</t>
  </si>
  <si>
    <t>ค) งบประมาณเพื่อสนับสนุนช่วยเหลือ (Grant)</t>
  </si>
  <si>
    <t>รวมงบประมาณเพื่อสนับสนุนช่วยเหลือ (Grant)</t>
  </si>
  <si>
    <t>ง) งบประมาณเพื่อการชำระหนี้</t>
  </si>
  <si>
    <t>รวมงบประมาณเพื่อการชำระหนี้</t>
  </si>
  <si>
    <t>จ) งบประมาณเพื่อชดใช้เงินยืมเงินสะสม</t>
  </si>
  <si>
    <t>รวมงบประมาณเพื่อชดใช้เงินยืมเงินสะสม</t>
  </si>
  <si>
    <t>ฉ) งบประมาณจำแนกตามประเภทงบรายจ่าย</t>
  </si>
  <si>
    <t>ประเภทงบรายจ่าย</t>
  </si>
  <si>
    <t>เงินเดือนและค่าจ้างประจำ</t>
  </si>
  <si>
    <t>ค่าจ้างชั่วคราว</t>
  </si>
  <si>
    <t>ค่าตอบแทน
ใช้สอยและวัสดุ</t>
  </si>
  <si>
    <t>ค่าครุภัณฑ์ 
ที่ดินและสิ่งก่อสร้าง</t>
  </si>
  <si>
    <t>เงินอุดหนุน</t>
  </si>
  <si>
    <t>รายจ่ายอื่น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</si>
  <si>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</si>
  <si>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</si>
  <si>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</si>
  <si>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</si>
  <si>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</si>
  <si>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รวมงบประมาณ</t>
  </si>
  <si>
    <t>01101-1</t>
  </si>
  <si>
    <t>เงินเดือน</t>
  </si>
  <si>
    <t>01102-1</t>
  </si>
  <si>
    <t>เงินเลื่อนขั้นเลื่อนระดับ</t>
  </si>
  <si>
    <t>01106-1</t>
  </si>
  <si>
    <t>เงินประจำตำแหน่งของข้าราชการ</t>
  </si>
  <si>
    <t>01107-1</t>
  </si>
  <si>
    <t>เงินค่าตอบแทนเป็นรายเดือนของข้าราชการ</t>
  </si>
  <si>
    <t>01108-1</t>
  </si>
  <si>
    <t>เงินเพิ่มการครองชีพชั่วคราวของข้าราชการ</t>
  </si>
  <si>
    <t>01109-1</t>
  </si>
  <si>
    <t>เงินช่วยเหลือค่าครองชีพของข้าราชการ</t>
  </si>
  <si>
    <t>01201-1</t>
  </si>
  <si>
    <t>ค่าจ้างประจำ</t>
  </si>
  <si>
    <t>01201-2</t>
  </si>
  <si>
    <t>01202-1</t>
  </si>
  <si>
    <t>เงินเพิ่มค่าจ้างประจำ</t>
  </si>
  <si>
    <t>01205-1</t>
  </si>
  <si>
    <t>เงินเพิ่มการครองชีพชั่วคราวของลูกจ้างประจำ</t>
  </si>
  <si>
    <t>01206-1</t>
  </si>
  <si>
    <t>เงินช่วยเหลือค่าครองชีพของลูกจ้างประจำ</t>
  </si>
  <si>
    <t>02101-1</t>
  </si>
  <si>
    <t>02102-1</t>
  </si>
  <si>
    <t>เงินเพิ่มการครองชีพชั่วคราวของลูกจ้างชั่วคราว</t>
  </si>
  <si>
    <t>02103-1</t>
  </si>
  <si>
    <t>เงินช่วยเหลือค่าครองชีพของลูกจ้างชั่วคราว</t>
  </si>
  <si>
    <t>03128-1</t>
  </si>
  <si>
    <t>เงินตอบแทนพิเศษของลูกจ้างประจำ</t>
  </si>
  <si>
    <t>03217-1</t>
  </si>
  <si>
    <t>เงินสมทบกองทุนประกันสังคม</t>
  </si>
  <si>
    <t>03293-1</t>
  </si>
  <si>
    <t>เงินสมทบกองทุนเงินทดแทน</t>
  </si>
  <si>
    <t>1. งบดำเนินงาน</t>
  </si>
  <si>
    <t>ค่าอาหารทำการนอกเวลา</t>
  </si>
  <si>
    <t>ค่าบำรุงรักษาซ่อมแซมเครื่องปรับอากาศ</t>
  </si>
  <si>
    <t>ค่าซ่อมแซมยานพาหนะ</t>
  </si>
  <si>
    <t>ค่าซ่อมแซมครุภัณฑ์</t>
  </si>
  <si>
    <t>ค่าวัสดุน้ำมันเชื้อเพลิงและน้ำมันหล่อลื่น</t>
  </si>
  <si>
    <t>ค่าโทรศัพท์เคลื่อนที่</t>
  </si>
  <si>
    <t>2. งบลงทุน</t>
  </si>
  <si>
    <t>05147-2</t>
  </si>
  <si>
    <t>05199-5</t>
  </si>
  <si>
    <t>4. งบรายจ่ายอื่น</t>
  </si>
  <si>
    <t>07110-1</t>
  </si>
  <si>
    <t>07199-1</t>
  </si>
  <si>
    <t xml:space="preserve">งานบริหารทั่วไปและบริการทะเบียน </t>
  </si>
  <si>
    <t>ค่าจ้างเหมาบริการเป็นรายบุคคล</t>
  </si>
  <si>
    <t>05198-1</t>
  </si>
  <si>
    <t>05101-3</t>
  </si>
  <si>
    <t>05136-5</t>
  </si>
  <si>
    <t>05199-1</t>
  </si>
  <si>
    <t>05199-2</t>
  </si>
  <si>
    <t>05105-4</t>
  </si>
  <si>
    <t>05148-1</t>
  </si>
  <si>
    <t>05203-2</t>
  </si>
  <si>
    <t>05105-1</t>
  </si>
  <si>
    <t>ค่าวัสดุในการรักษาความสะอาด</t>
  </si>
  <si>
    <t>ค่าวัสดุป้องกันอุบัติภัย</t>
  </si>
  <si>
    <t>07199-2</t>
  </si>
  <si>
    <t>ค่าซ่อมแซมเครื่องจักรกลและเครื่องทุ่นแรง</t>
  </si>
  <si>
    <t>05143-2</t>
  </si>
  <si>
    <t>05139-3</t>
  </si>
  <si>
    <t>05122-4</t>
  </si>
  <si>
    <t>เครื่องตัดหญ้าแบบข้ออ่อน 1 เครื่อง</t>
  </si>
  <si>
    <t>07123-1</t>
  </si>
  <si>
    <t>ค่าไฟฟ้าประตูระบายน้ำ</t>
  </si>
  <si>
    <t>05124-6</t>
  </si>
  <si>
    <t>05124-7</t>
  </si>
  <si>
    <t>05139-5</t>
  </si>
  <si>
    <t>ค่าน้ำประปาศูนย์ฝึกอาชีพฯ และบ้านหนังสือ</t>
  </si>
  <si>
    <t>ค่าโทรศัพท์สำนักงานศูนย์ฝึกอาชีพฯ และบ้านหนังสือ</t>
  </si>
  <si>
    <t>05198-2</t>
  </si>
  <si>
    <t>07102-1</t>
  </si>
  <si>
    <t>07199-10</t>
  </si>
  <si>
    <t>07199-12</t>
  </si>
  <si>
    <t>07199-3</t>
  </si>
  <si>
    <t>07199-4</t>
  </si>
  <si>
    <t>07199-5</t>
  </si>
  <si>
    <t>07199-6</t>
  </si>
  <si>
    <t>07199-7</t>
  </si>
  <si>
    <t>07199-8</t>
  </si>
  <si>
    <t>07199-9</t>
  </si>
  <si>
    <t>07199-11</t>
  </si>
  <si>
    <t>ค่าใช้จ่ายในการจัดกิจกรรมครอบครัวรักการอ่าน</t>
  </si>
  <si>
    <t>งานบริหารทั่วไปฝ่ายสิ่งแวดล้อมและสุขาภิบาล</t>
  </si>
  <si>
    <t>ค่าใช้จ่ายโครงการกรุงเทพมหานครเขตปลอดบุหรี่</t>
  </si>
  <si>
    <t>05132-3</t>
  </si>
  <si>
    <t>05203-1</t>
  </si>
  <si>
    <t>07103-1</t>
  </si>
  <si>
    <t>07109-1</t>
  </si>
  <si>
    <t>ค่าไฟฟ้าโรงเรียน</t>
  </si>
  <si>
    <t>ค่าน้ำประปาโรงเรียน</t>
  </si>
  <si>
    <t>ค่าโทรศัพท์โรงเรียน</t>
  </si>
  <si>
    <t>05101-10</t>
  </si>
  <si>
    <t>05101-24</t>
  </si>
  <si>
    <t>05199-18</t>
  </si>
  <si>
    <t>05199-19</t>
  </si>
  <si>
    <t>05199-26</t>
  </si>
  <si>
    <t>05199-6</t>
  </si>
  <si>
    <t>05199-8</t>
  </si>
  <si>
    <t>05199-9</t>
  </si>
  <si>
    <t>05203-23</t>
  </si>
  <si>
    <t>05203-4</t>
  </si>
  <si>
    <t>2.1.2 ค่าที่ดินและสิ่งก่อสร้าง</t>
  </si>
  <si>
    <t>05302-36</t>
  </si>
  <si>
    <t>05302-40</t>
  </si>
  <si>
    <t>05302-41</t>
  </si>
  <si>
    <t>05302-42</t>
  </si>
  <si>
    <t>05302-43</t>
  </si>
  <si>
    <t>05302-45</t>
  </si>
  <si>
    <t>3. งบเงินอุดหนุน</t>
  </si>
  <si>
    <t>06104-1</t>
  </si>
  <si>
    <t>06199-1</t>
  </si>
  <si>
    <t>07103-2</t>
  </si>
  <si>
    <t>07103-3</t>
  </si>
  <si>
    <t>07124-1</t>
  </si>
  <si>
    <t>07125-1</t>
  </si>
  <si>
    <t>07126-1</t>
  </si>
  <si>
    <t>07101-1</t>
  </si>
  <si>
    <t>ค่า
สาธารณูปโภค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</si>
  <si>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ประชาสัมพันธ์และรับเรื่องร้องทุกข์, กิจการสภาเขต 
   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</si>
  <si>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“เพื่อรักษาความสงบเรียบร้อยในภารกิจของฝ่ายพลเรือน ทำหน้าที่เกี่ยวกับการปกครองท้องที่การทะเบียนปกครอง</t>
    </r>
  </si>
  <si>
    <r>
      <t xml:space="preserve">กิจกรรมหลัก : </t>
    </r>
    <r>
      <rPr>
        <sz val="16"/>
        <rFont val="TH SarabunPSK"/>
        <family val="2"/>
      </rPr>
      <t>บริการทะเบียนและปฏิบัติหน้าที่ทางปกครอง, อาสาสมัครป้องกันภัยฝ่ายพลเรือน</t>
    </r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</si>
  <si>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>“เพื่อให้บริการประชาชนด้านทะเบียนราษฎร ทะเบียนบัตรประจำตัวประชาชน และทะเบียนทั่วไป นอกจากนี้</t>
    </r>
  </si>
  <si>
    <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บริการทะเบียนราษฎร, บริการทะเบียนบัตรประจำตัวประชาชน, บริการทะเบียนทั่วไป</t>
    </r>
    <r>
      <rPr>
        <b/>
        <sz val="16"/>
        <rFont val="TH SarabunPSK"/>
        <family val="2"/>
      </rPr>
      <t xml:space="preserve">
</t>
    </r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</si>
  <si>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>“เพื่อให้กรุงเทพมหานคร มีการพัฒนาระบบบัญชี จัดทำบัญชี และรายงานการเงินการคลังและรายงาน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</si>
  <si>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อำนวยการและบริหารทั่วไป, บริหารงานคลัง, งบประมาณ การเงินและบัญชี, ตรวจสอบฎีกา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</si>
  <si>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“เพื่อจัดหารายได้นำส่งคลังกรุงเทพมหานครตามเป้าหมายอย่างมีประสิทธิภาพทั่วถึงและเป็นธรรม ภายใต้กรอบ</t>
    </r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</si>
  <si>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อำนวยการและบริหารทั่วไป, ประเมินและจัดเก็บภาษีโรงเรือนและที่ดิน, ประเมินและจัดเก็บภาษีที่ดินและ</t>
    </r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</si>
  <si>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อำนวยการ, บริหารงานทั่วไป, ดำเนินการแก้ไขปัญหาร้องทุกข์, บริหารงานบุคคลเบื้องต้น, ประสานงานร่วม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</si>
  <si>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“เพื่อให้ถนนและพื้นที่สัญจรมีความสะอาด ปราศจากมูลฝอย โดยจัดให้มีการกวาด ทำความสะอาดถนน บาทวิถี </t>
    </r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</si>
  <si>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กวาด ล้าง ทำความสะอาดถนน ตรอก ซอย ในพื้นที่เขตและอุปกรณ์ประกอบถนน เช่น ป้ายต่าง ๆ สถานที่สำคัญ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</si>
  <si>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“เพื่อให้พื้นที่อยู่อาศัย พื้นที่ประกอบพาณิชยกรรม อุตสาหกรรม มีความสะอาดถูกสุขลักษณะ โดยจัดให้มี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</si>
  <si>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เก็บขยะมูลฝอย, ขนถ่ายสิ่งปฏิกูล, ดูดไขมัน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</si>
  <si>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“เพื่อให้พื้นที่เขตมีภูมิทัศน์ที่สวยงามร่มรื่น มีสภาพแวดล้อมที่ดี โดยจัดให้มีการดูแลสวนหย่อม ต้นไม้เกาะกลาง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</si>
  <si>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ตัดแต่งและดูแลบำรุงรักษาต้นไม้, เพาะชำและตกแต่งสถานที่, บริการรถน้ำ</t>
    </r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</si>
  <si>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>“เพื่อกำหนดทิศทางในการบริหารงาน ควบคุมกำกับ และติดตามประเมินผลการปฏิบัติหน้าที่ของฝ่ายเทศกิจ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</si>
  <si>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จัดประชุมคณะกรรมการระดับเขต, สอบสวนดำเนินคดี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</si>
  <si>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ตรวจและบังคับการ, บริการและปฏิบัติการกิจการพิเศษ, ควบคุมการใช้ยานพาหนะ</t>
    </r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</si>
  <si>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>“เพื่อกำหนดทิศทางในการบริหารงาน ควบคุมกำกับ และติดตามประเมินผลการปฏิบัติหน้าที่ของฝ่ายโยธา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</si>
  <si>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ควบคุมการใช้ยานพาหนะ, สำรวจ ออกแบบ ประมาณราคา และควบคุมโครงการ</t>
    </r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</si>
  <si>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>“เพื่อให้สิ่งก่อสร้างมีความปลอดภัย ถูกสุขลักษณะ ไม่ส่งผลกระทบต่อสิ่งแวดล้อม เพื่อให้การพัฒนาและการขยายตัว</t>
    </r>
  </si>
  <si>
    <r>
      <t>กิจกรรมหลัก :</t>
    </r>
    <r>
      <rPr>
        <sz val="16"/>
        <rFont val="TH SarabunPSK"/>
        <family val="2"/>
      </rPr>
      <t xml:space="preserve"> อนุญาตและควบคุมการก่อสร้าง, ตรวจสอบและควบคุมการใช้อาคาร, บังคับใช้กฎหมายอาคาร, อนุญาตตัดคันหิน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</si>
  <si>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“เพื่อดูแลซ่อมแซม บำรุงรักษาทางเท้าและพื้นผิวถนนสายรองให้อยู่ในสภาพที่ดี เพื่อให้ประชาชนสามารถใช้สัญจร   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</si>
  <si>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“เพื่อให้น้ำฝน น้ำปล่อยทิ้งจากบ้านเรือน อาคาร และน้ำปล่อยทิ้งจากแหล่งอื่น ๆ ได้รับการจัดการอย่างเป็นระบบ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</si>
  <si>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ซ่อมแซม เปลี่ยนฝาท่อระบายน้ำ, ทำความสะอาดและขุดลอกท่อระบายน้ำ, ทำความสะอาดและขุดลอกคลอง,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</si>
  <si>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และติดตามการปฏิบัติหน้าที่ของฝ่ายพัฒนาชุมชนและ</t>
    </r>
  </si>
  <si>
    <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ควบคุมการใช้ยานพาหนะ, บริการเบิกจ่ายเงินสวัสดิการ, ทะเบียนและรับจดแจ้ง, </t>
    </r>
  </si>
  <si>
    <r>
      <rPr>
        <sz val="16"/>
        <rFont val="TH SarabunPSK"/>
        <family val="2"/>
      </rPr>
      <t>รับเรื่องราวร้องทุกข์</t>
    </r>
    <r>
      <rPr>
        <strike/>
        <sz val="16"/>
        <rFont val="TH SarabunPSK"/>
        <family val="2"/>
      </rPr>
      <t xml:space="preserve">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</si>
  <si>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“เพื่อส่งเสริม สนับสนุนให้ประชาชนมีขีดความสามารถในการบริหารจัดการปัญหาชุมชน ตระหนักถึงคุณค่า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</si>
  <si>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พัฒนาศักยภาพชุมชน, สภาเยาวชนกรุงเทพมหานคร, ศูนย์พัฒนาเด็กก่อนวัยเรียน, จัดกิจกรรมวันสำคัญและ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</si>
  <si>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และติดตามประเมินผลการปฏิบัติหน้าที่ของฝ่ายสิ่งแวดล้อม</t>
    </r>
  </si>
  <si>
    <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</si>
  <si>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“เพื่อให้ประชาชนได้บริโภคอาหารปรุงสำเร็จที่ปลอดภัยปราศจากการปนเปื้อนสารเคมีอันตรายและเชื้อโรค</t>
    </r>
  </si>
  <si>
    <r>
      <t xml:space="preserve">กิจกรรมหลัก : </t>
    </r>
    <r>
      <rPr>
        <sz val="16"/>
        <rFont val="TH SarabunPSK"/>
        <family val="2"/>
      </rPr>
      <t xml:space="preserve">ออก/ต่อใบอนุญาต, ลงพื้นที่ตรวจ/ระงับเหตุรับแจ้ง, ลงพื้นที่ตรวจตามแผน, ส่งเสริมความรู้ผู้สัมผัสอาหาร,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</si>
  <si>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“เพื่อลดความเสี่ยงในการแพร่โรค เหตุเดือดร้อนรำคาญ และความไม่ปลอดภัยที่เกิดจากแมลงและสัตว์นำโรค          </t>
    </r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</si>
  <si>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ควบคุมพาหะและแหล่งนำโรค, รณรงค์การกำจัดและควบคุมลูกน้ำยุงลาย,  รณรงค์ป้องกันโรคติดต่อตามฤดูกาล,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</si>
  <si>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และติดตามประเมินผลการปฏิบัติหน้าที่ของฝ่ายการศึกษา</t>
    </r>
  </si>
  <si>
    <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ควบคุมการใช้ยานพาหนะ, บริหารการศึกษา ได้แก่ การตรวจเยี่ยมสถานศึกษา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</si>
  <si>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“เพื่อให้นักเรียนทุกคนได้รับการสอนที่ได้มาตรฐานตามหลักสูตรที่สถานศึกษากำหนด อันเป็นการสนับสนุนให้นักเรียน</t>
    </r>
  </si>
  <si>
    <r>
      <t>กิจกรรมหลัก :</t>
    </r>
    <r>
      <rPr>
        <sz val="16"/>
        <rFont val="TH SarabunPSK"/>
        <family val="2"/>
      </rPr>
      <t xml:space="preserve"> จัดการสอน, สนับสนุนการสอนและพัฒนาวิชาชีพครู, สนับสนุนนักเรียนและพัฒนาผู้เรียน, บริหารจัดการสถานศึกษา</t>
    </r>
  </si>
  <si>
    <t xml:space="preserve"> สำนักงานเขตบางพลัด</t>
  </si>
  <si>
    <t>ลงพื้นที่ฉีดพ่นหมอกควันกำจัดยุง</t>
  </si>
  <si>
    <t>ลงพื้นที่ฉีดวัคซีน ทำหมันจับสุนัข</t>
  </si>
  <si>
    <t>รณรงค์ป้องกันการติดเชื้อเอดส์และโรคติดต่อ
ทางเพศสัมพันธ์</t>
  </si>
  <si>
    <t xml:space="preserve">   ค่าครุภัณฑ์ ที่ดินและสิ่งก่อสร้าง</t>
  </si>
  <si>
    <t xml:space="preserve">   ค่าครุภัณฑ์</t>
  </si>
  <si>
    <t xml:space="preserve">(จอแสดงภาพขนาดไม่น้อยกว่า 19 นิ้ว) </t>
  </si>
  <si>
    <t xml:space="preserve">พร้อมโปรแกรมระบบปฏิบัติการ (OS) </t>
  </si>
  <si>
    <t>2 เครื่อง</t>
  </si>
  <si>
    <t xml:space="preserve">    (จอแสดงภาพขนาดไม่น้อยกว่า 19 นิ้ว) </t>
  </si>
  <si>
    <t xml:space="preserve">    พร้อมโปรแกรมระบบปฏิบัติการ (OS) </t>
  </si>
  <si>
    <t xml:space="preserve">(2) เครื่องคอมพิวเตอร์ สำหรับงานสำนักงาน   </t>
  </si>
  <si>
    <t xml:space="preserve">    ตามกฎหมาย 2 เครื่อง</t>
  </si>
  <si>
    <t xml:space="preserve">    แบบ GGWA ที่มีลิขสิทธิ์ถูกต้อง </t>
  </si>
  <si>
    <t>2. งบรายจ่ายอื่น</t>
  </si>
  <si>
    <t>โครงการตามแผนยุทธศาสตร์</t>
  </si>
  <si>
    <t>โครงการอาสาสมัครกรุงเทพมหานครด้านการป้องกันและ</t>
  </si>
  <si>
    <t>แก้ไขปัญหายาและสารเสพติด</t>
  </si>
  <si>
    <t>ค่าใช้จ่ายเกี่ยวกับการสนับสนุนกิจการ</t>
  </si>
  <si>
    <t>อาสาสมัครป้องกันภัยฝ่ายพลเรือน</t>
  </si>
  <si>
    <t>ค่าใช้จ่ายโครงการอาสาสมัครกรุงเทพมหานคร</t>
  </si>
  <si>
    <t>ส่วนใหญ่เป็นค่าวัสดุสำนักงานประเภทเครื่องเขียน แบบพิมพ์</t>
  </si>
  <si>
    <t>ค่าวัสดุน้ำมันเชื้อเพลิงและน้ำมันหล่อลื่น ฯลฯ</t>
  </si>
  <si>
    <t xml:space="preserve">เครื่องทำลายเอกสารแบบตัดละเอียด </t>
  </si>
  <si>
    <t>ทำลายครั้งละ 20 แผ่น 1 เครื่อง</t>
  </si>
  <si>
    <t>และน้ำมันหล่อลื่น ฯลฯ</t>
  </si>
  <si>
    <t>ค่าวัสดุอุปกรณ์คอมพิวเตอร์ ค่าวัสดุน้ำมันเชื้อเพลิง</t>
  </si>
  <si>
    <t>ค่าโทรศัพท์สำนักงาน ค่าไปรษณีย์</t>
  </si>
  <si>
    <t xml:space="preserve">(1) เครื่องปรับอากาศแบบแยกส่วน (ราคารวมค่าติดตั้ง) </t>
  </si>
  <si>
    <t xml:space="preserve">     แบบตั้งพื้นหรือแบบแขวน ขนาด 36,000 บีทียู  </t>
  </si>
  <si>
    <t xml:space="preserve">     1 เครื่อง</t>
  </si>
  <si>
    <t>(2) ม่านปรับแสงแนวตั้ง  1 ชุด</t>
  </si>
  <si>
    <t xml:space="preserve">(3) เครื่องพิมพ์ชนิด Dot Matrix Printer </t>
  </si>
  <si>
    <t xml:space="preserve">     แบบแคร่สั้น 1 เครื่อง</t>
  </si>
  <si>
    <t xml:space="preserve">(4) เครื่องคอมพิวเตอร์สำหรับงานสำนักงาน </t>
  </si>
  <si>
    <t xml:space="preserve">     (จอแสดงภาพขนาดไม่น้อยกว่า 19 นิ้ว) </t>
  </si>
  <si>
    <t xml:space="preserve">     พร้อมโปรแกรมระบบปฏิบัติการ (OS) </t>
  </si>
  <si>
    <t xml:space="preserve">     แบบ GGWA ที่มีลิขสิทธิ์ถูกต้อง  </t>
  </si>
  <si>
    <t xml:space="preserve">     ตามกฎหมาย 7 เครื่อง</t>
  </si>
  <si>
    <t>ส่วนใหญ่เป็นค่าวัสดุสำนักงาน ค่าวัสดุอุปกรณ์คอมพิวเตอร์</t>
  </si>
  <si>
    <t xml:space="preserve">     พร้อมโปรแกรมระบบปฏิบัติการ (OS) แบบ GGWA</t>
  </si>
  <si>
    <t xml:space="preserve">     แบบ GGWA ที่มีลิขสิทธิ์ถูกต้อง</t>
  </si>
  <si>
    <t xml:space="preserve">(2) เก้าอี้ทำงานระดับปฏิบัติงาน, ปฏิบัติการ, </t>
  </si>
  <si>
    <t xml:space="preserve">     ชำนาญงาน, อาวุโส, ชำนาญการ 7 ตัว</t>
  </si>
  <si>
    <t xml:space="preserve">(3) เครื่องถ่ายเอกสารระบบดิจิตอล (ขาว-ดำ) </t>
  </si>
  <si>
    <t>ส่วนใหญ่เป็นค่าวัสดุน้ำมันเชื้อเพลิงและน้ำมันหล่อลื่น</t>
  </si>
  <si>
    <t xml:space="preserve">แบบ GGWA ที่มีลิขสิทธิ์ถูกต้องตามกฎหมาย </t>
  </si>
  <si>
    <t xml:space="preserve">เครื่องคอมพิวเตอร์ สำหรับงานสำนักงาน </t>
  </si>
  <si>
    <t xml:space="preserve">(1) คอมพิวเตอร์ สำหรับงานสำนักงาน </t>
  </si>
  <si>
    <t>(1) ค่าใช้จ่ายโครงการอาสาสมัครชักลากมูลฝอย</t>
  </si>
  <si>
    <t xml:space="preserve">     ในชุมชน</t>
  </si>
  <si>
    <t>(2) ค่าใช้จ่ายในการส่งเสริมการแปรรูป</t>
  </si>
  <si>
    <t xml:space="preserve">     มูลฝอยอินทรีย์เพื่อนำมาใช้ประโยชน์</t>
  </si>
  <si>
    <t>ค่าใช้จ่ายในการบำรุงรักษา ปรับปรุงและ</t>
  </si>
  <si>
    <t>เพิ่มพื้นที่สีเขียว</t>
  </si>
  <si>
    <t>ค่าเครื่องแบบชุดปฏิบัติงาน ค่าวัสดุสำนักงาน ฯลฯ</t>
  </si>
  <si>
    <t xml:space="preserve">    ค่าครุภัณฑ์ ที่ดินและสิ่งก่อสร้าง</t>
  </si>
  <si>
    <t xml:space="preserve">    ค่าครุภัณฑ์</t>
  </si>
  <si>
    <t xml:space="preserve">(1) โต๊ะทำงานระดับปฏิบัติงาน, ปฏิบัติการ, </t>
  </si>
  <si>
    <t xml:space="preserve">     ชำนาญงาน, อาวุโส, ชำนาญการ 7 ชุด</t>
  </si>
  <si>
    <t xml:space="preserve">     ตามกฎหมาย 5 เครื่อง</t>
  </si>
  <si>
    <t xml:space="preserve">ค่าซ่อมแซมไฟฟ้าสาธารณะ </t>
  </si>
  <si>
    <t xml:space="preserve">รถจักรยานยนต์ ขนาด 110 ซีซี </t>
  </si>
  <si>
    <t>แบบเกียร์อัตโนมัติ 1 คัน</t>
  </si>
  <si>
    <t xml:space="preserve">ค่าวัสดุก่อสร้าง </t>
  </si>
  <si>
    <t>3. งบรายจ่ายอื่น</t>
  </si>
  <si>
    <t>ความเดือดร้อนของประชาชน</t>
  </si>
  <si>
    <t xml:space="preserve">(1) เครื่องสูบน้ำหอยโข่ง มอเตอร์ไฟฟ้า </t>
  </si>
  <si>
    <t xml:space="preserve">     สูบน้ำได้ 1,500 ลิตรต่อนาที 3 เครื่อง</t>
  </si>
  <si>
    <t xml:space="preserve">(2) เครื่องสูบน้ำแบบหอยโข่ง เครื่องยนต์ดีเซล </t>
  </si>
  <si>
    <t xml:space="preserve">     สูบน้ำได้ 3,800 ลิตรต่อนาที 1 เครื่อง</t>
  </si>
  <si>
    <t xml:space="preserve">(3) รถจักรยานยนต์ ขนาด 110 ซีซี </t>
  </si>
  <si>
    <t xml:space="preserve">     แบบเกียร์อัตโนมัติ 1 คัน</t>
  </si>
  <si>
    <t>ค่าซื้อหนังสือ วารสารฯ ค่าวัสดุสำนักงาน ฯลฯ</t>
  </si>
  <si>
    <t xml:space="preserve">     (จอแสดงภาพไม่น้อยกว่า 19 นิ้ว) </t>
  </si>
  <si>
    <t xml:space="preserve">     ที่มีลิขสิทธิ์ถูกต้องตามกฏหมาย 2 เครื่อง</t>
  </si>
  <si>
    <t xml:space="preserve">     (28 หน้า/นาที) 3 เครื่อง</t>
  </si>
  <si>
    <t>(1) ค่าใช้จ่ายในการสนับสนุนการดำเนินงาน</t>
  </si>
  <si>
    <t xml:space="preserve">     ของคณะกรรมการชุมชน</t>
  </si>
  <si>
    <t xml:space="preserve">     ของกรุงเทพมหานคร</t>
  </si>
  <si>
    <t>(2) ค่าใช้จ่ายศูนย์ประสานงานธนาคารสมอง</t>
  </si>
  <si>
    <t>(3) ค่าใช้จ่ายในการส่งเสริมกิจกรรมสโมสรกีฬา</t>
  </si>
  <si>
    <t xml:space="preserve">     และลานกีฬา</t>
  </si>
  <si>
    <t>(4) ค่าใช้จ่ายในการจัดกิจกรรมการออกกำลังกาย</t>
  </si>
  <si>
    <t>(5) ค่าใช้จ่ายในการจัดงานวันสำคัญอนุรักษ์</t>
  </si>
  <si>
    <t xml:space="preserve">     สืบสานวัฒนธรรมประเพณี</t>
  </si>
  <si>
    <t>(6) ค่าใช้จ่ายในการบริหารจัดการพิพิธภัณฑ์ท้องถิ่น</t>
  </si>
  <si>
    <t xml:space="preserve">     กรุงเทพมหานคร</t>
  </si>
  <si>
    <t>(7) ค่าใช้จ่ายโครงการรู้ใช้ รู้เก็บ คนกรุงเทพฯ</t>
  </si>
  <si>
    <t xml:space="preserve">     ชีวิตมั่นคง</t>
  </si>
  <si>
    <t xml:space="preserve">     และเยาวชนกรุงเทพมหานคร</t>
  </si>
  <si>
    <t>(9) ค่าใช้จ่ายในการสนับสนุนเจ้าหน้าที่เพื่อปฏิบัติงาน</t>
  </si>
  <si>
    <t>(10) ค่าใช้จ่ายในการจ้างอาสาสมัครเจ้าหน้าที่</t>
  </si>
  <si>
    <t xml:space="preserve">      ปฏิบัติงานด้านพัฒนาสังคม</t>
  </si>
  <si>
    <t>โครงการตามแผนยุทธศาสตร์บูรณาการ</t>
  </si>
  <si>
    <t>ค่าใช้จ่ายในการจัดสวัสดิการ การสงเคราะห์</t>
  </si>
  <si>
    <t xml:space="preserve">ช่วยเหลือเด็ก สตรี ครอบครัว ผู้ด้อยโอกาส </t>
  </si>
  <si>
    <t xml:space="preserve">โครงการครอบครัวรักการอ่าน </t>
  </si>
  <si>
    <t>ส่วนใหญ่เป็นค่าวัสดุยานพาหนะ ค่าวัสดุอุปกรณ์คอมพิวเตอร์</t>
  </si>
  <si>
    <t xml:space="preserve">โครงการกรุงเทพมหานครเขตปลอดบุหรี่ </t>
  </si>
  <si>
    <t>เมืองอาหารปลอดภัย</t>
  </si>
  <si>
    <t>เครื่องพ่นหมอกควันสะพายไหล่ที่ใช้</t>
  </si>
  <si>
    <t>ค่าใช้จ่ายในการบูรณาการความร่วมมือ</t>
  </si>
  <si>
    <t>ในการพัฒนาประสิทธิภาพการแก้ไขปัญหา</t>
  </si>
  <si>
    <t>โรคไข้เลือดออกในพื้นที่กรุงเทพมหานคร</t>
  </si>
  <si>
    <t>ส่วนใหญ่เป็นค่าวัสดุสำนักงาน ค่าวัสดุน้ำมันเชื้อเพลิง</t>
  </si>
  <si>
    <t>และน้ำมันหล่อลื่น ค่าวัสดุยานพาหนะ ฯลฯ</t>
  </si>
  <si>
    <t>(1) ค่าใช้จ่ายในการประชุมครู</t>
  </si>
  <si>
    <t>(3) ค่าใช้จ่ายในการบรรพชาสามเณรภาคฤดูร้อน</t>
  </si>
  <si>
    <t>(5) ค่าใช้จ่ายในการส่งเสริมการปฏิบัติธรรมของเยาวชน</t>
  </si>
  <si>
    <t>(2) ค่าใช้จ่ายในการพัฒนาคุณภาพการดำเนินงาน</t>
  </si>
  <si>
    <t xml:space="preserve">    ศูนย์วิชาการเขต</t>
  </si>
  <si>
    <t>(4) ค่าใช้จ่ายในการพัฒนาเยาวชนภาคฤดูร้อน</t>
  </si>
  <si>
    <t xml:space="preserve">(1) เครื่องปรับอากาศแบบแยกส่วน </t>
  </si>
  <si>
    <t xml:space="preserve">     (ราคารวมค่าติดตั้ง) แบบตั้งพื้นหรือ</t>
  </si>
  <si>
    <t xml:space="preserve">     แบบแขวน (ระบบ Inverter) </t>
  </si>
  <si>
    <t xml:space="preserve">     ขนาด 36,000 บีทียู 2 เครื่อง </t>
  </si>
  <si>
    <t>(2) เครื่องปรับอากาศแบบแยกส่วน</t>
  </si>
  <si>
    <t xml:space="preserve">     ขนาด 60x150x75 ซม. 20 ชุด </t>
  </si>
  <si>
    <t xml:space="preserve">     ขาวดำ 1 เครื่อง</t>
  </si>
  <si>
    <t xml:space="preserve">     สำหรับชั้น ป.5 - ป.6  88 ชุด</t>
  </si>
  <si>
    <t xml:space="preserve">     ขาพับได้ ขนาด 75x150x75 ซม. </t>
  </si>
  <si>
    <t xml:space="preserve">     พร้อมม้านั่งยาว เกรด 304  15 ชุด </t>
  </si>
  <si>
    <t xml:space="preserve">      ความเร็ว 20 แผ่นต่อนาที 1 เครื่อง</t>
  </si>
  <si>
    <t>(1) ปรับปรุงโรงเรียนวัดบางพลัด</t>
  </si>
  <si>
    <t>(2) ปรับปรุงโรงเรียนวิมุตยาราม</t>
  </si>
  <si>
    <t>(3) ปรับปรุงโรงเรียนวัดรวก</t>
  </si>
  <si>
    <t>(4) ปรับปรุงโรงเรียนบางยี่ขันวิทยาคม</t>
  </si>
  <si>
    <t>(5) ปรับปรุงโรงเรียนวัดคฤหบดี (จันทร์สถิตย์)</t>
  </si>
  <si>
    <t>(6) ปรับปรุงโรงเรียนวัดสามัคคีสุทธาวาส</t>
  </si>
  <si>
    <t xml:space="preserve">(1) ค่าใช้จ่ายในการฝึกอบรมนายหมู่ลูกเสือสามัญ </t>
  </si>
  <si>
    <t>(2) ค่าใช้จ่ายในการเปิดโลกกว้างสร้างเส้นทางสู่อาชีพ</t>
  </si>
  <si>
    <t>(3) ค่าใช้จ่ายในการจัดประชุมสัมมนาคณะกรรมการ</t>
  </si>
  <si>
    <t>(4) ค่าใช้จ่ายในการสัมมนาประธานกรรมการเครือข่าย</t>
  </si>
  <si>
    <t>(5) ค่าใช้จ่ายในการส่งเสริมสนับสนุนให้นักเรียน</t>
  </si>
  <si>
    <t xml:space="preserve">     สังกัดกรุงเทพมหานคร</t>
  </si>
  <si>
    <t xml:space="preserve">      สังกัดกรุงเทพมหานคร</t>
  </si>
  <si>
    <t xml:space="preserve">     ผู้ปกครองเพื่อพัฒนาโรงเรียน</t>
  </si>
  <si>
    <t xml:space="preserve">     สร้างสรรค์ผลงานเพื่อการเรียนรู้</t>
  </si>
  <si>
    <t xml:space="preserve">     อย่างมีคุณภาพโรงเรียนสังกัดกรุงเทพมหานคร</t>
  </si>
  <si>
    <t>(7) ค่าใช้จ่ายโครงการว่ายน้ำเป็น เล่นน้ำได้ปลอดภัย</t>
  </si>
  <si>
    <t>(8) ค่าใช้จ่ายในการสอนภาษาจีน</t>
  </si>
  <si>
    <t xml:space="preserve">(9) ค่าใช้จ่ายโครงการภาษาอังกฤษเพื่อทักษะชีวิต
</t>
  </si>
  <si>
    <t>(11) ค่าใช้จ่ายในการพัฒนาคุณภาพเครือข่ายโรงเรียน</t>
  </si>
  <si>
    <t>(10) ค่าใช้จ่ายในการสนับสนุนการสอน</t>
  </si>
  <si>
    <t xml:space="preserve">      ในศูนย์ศึกษาพระพุทธศาสนาวันอาทิตย์</t>
  </si>
  <si>
    <t>(13) ค่าใช้จ่ายในพิธีปฏิญาณตนและสวนสนาม</t>
  </si>
  <si>
    <t xml:space="preserve">      ยุวกาชาดกรุงเทพมหานคร</t>
  </si>
  <si>
    <t>(14) ค่าใช้จ่ายในการส่งเสริมกีฬานักเรียน</t>
  </si>
  <si>
    <t>เป็นเงินเดือนและค่าจ้างประจำ ค่าจ้างชั่วคราว</t>
  </si>
  <si>
    <t>และเงินอื่นที่เบิกจ่ายในลักษณะเดียวกัน</t>
  </si>
  <si>
    <t xml:space="preserve">     ตามแบบเลขที่ ขบพ.ศษ. 2/66</t>
  </si>
  <si>
    <t xml:space="preserve">     - ปรับปรุงทางเดินรอบบริเวณอาคารเรียน อาคาร 1</t>
  </si>
  <si>
    <t xml:space="preserve">   1.1 ค่าตอบแทน ใช้สอยและวัสดุ</t>
  </si>
  <si>
    <t xml:space="preserve">     ค่าอาหารทำการนอกเวลา</t>
  </si>
  <si>
    <t xml:space="preserve">        1.1.2 ค่าใช้สอย</t>
  </si>
  <si>
    <t xml:space="preserve">    1.1 ค่าตอบแทน ใช้สอยและวัสดุ</t>
  </si>
  <si>
    <t xml:space="preserve">      ค่าอาหารทำการนอกเวลา</t>
  </si>
  <si>
    <t xml:space="preserve">         1.1.2 ค่าใช้สอย</t>
  </si>
  <si>
    <t xml:space="preserve">         1.1.3 ค่าวัสดุ</t>
  </si>
  <si>
    <t xml:space="preserve">      ส่วนใหญ่เป็นค่าจ้างเหมาดูแลทรัพย์สินและ</t>
  </si>
  <si>
    <t xml:space="preserve">      รักษาความปลอดภัย ค่าจ้างทำความสะอาดอาคาร</t>
  </si>
  <si>
    <t xml:space="preserve">      ค่าบำรุงรักษาซ่อมแซมเครื่องปรับอากาศ ฯลฯ</t>
  </si>
  <si>
    <t xml:space="preserve">      ค่าวัสดุน้ำมันเชื้อเพลิงและน้ำมันหล่อลื่น</t>
  </si>
  <si>
    <t xml:space="preserve">      ค่าวัสดุยานพาหนะ</t>
  </si>
  <si>
    <t xml:space="preserve">      ค่าเครื่องแต่งกาย</t>
  </si>
  <si>
    <t xml:space="preserve">      ค่าวัสดุไฟฟ้า ประปา งานบ้าน งานครัว และงานสวน</t>
  </si>
  <si>
    <t xml:space="preserve">      ค่าไฟฟ้าสำนักงาน ค่าน้ำประปา</t>
  </si>
  <si>
    <t xml:space="preserve">      ค่าโทรศัพท์เคลื่อนที่</t>
  </si>
  <si>
    <t xml:space="preserve">      ค่าจ้างเหมาบริการเป็นรายบุคคลเพื่อเพิ่มประสิทธิภาพ</t>
  </si>
  <si>
    <t xml:space="preserve">      การดำเนินการตามนโยบายของคณะผู้บริหาร</t>
  </si>
  <si>
    <t xml:space="preserve">      ในการแก้ไขปัญหาให้ประชาชน</t>
  </si>
  <si>
    <t xml:space="preserve">      ค่าวัสดุสำนักงานประเภทเครื่องเขียน แบบพิมพ์</t>
  </si>
  <si>
    <t xml:space="preserve">      ค่าวัสดุอุปกรณ์คอมพิวเตอร์</t>
  </si>
  <si>
    <t xml:space="preserve">      ค่าซื้อหนังสือ วารสารฯ</t>
  </si>
  <si>
    <t xml:space="preserve">      ค่าวัสดุประชาสัมพันธ์</t>
  </si>
  <si>
    <t>ด้านการป้องกันและแก้ไขปัญหายาและสารเสพติด</t>
  </si>
  <si>
    <t xml:space="preserve">    ค่าตอบแทน ใช้สอยและวัสดุ</t>
  </si>
  <si>
    <t xml:space="preserve">    1.2 ค่าใช้สอย</t>
  </si>
  <si>
    <t xml:space="preserve">    1.3 ค่าวัสดุ</t>
  </si>
  <si>
    <t xml:space="preserve">      ค่าซ่อมแซมยานพาหนะ</t>
  </si>
  <si>
    <t xml:space="preserve">     ค่าซ่อมแซมยานพาหนะ</t>
  </si>
  <si>
    <t xml:space="preserve">      ค่าจ้างเหมาบริการเป็นรายบุคคลตามนโยบาย</t>
  </si>
  <si>
    <t xml:space="preserve">      การกระจายอำนาจการเบิกจ่ายเงินอุดหนุนรัฐบาล</t>
  </si>
  <si>
    <t xml:space="preserve">      ค่าซ่อมแซมครุภัณฑ์</t>
  </si>
  <si>
    <t xml:space="preserve">      ค่าวัสดุอุปกรณ์คอมพิวเตอร์ ค่าวัสดุน้ำมันเชื้อเพลิงและ</t>
  </si>
  <si>
    <t xml:space="preserve">      น้ำมันหล่อลื่น ฯลฯ</t>
  </si>
  <si>
    <t xml:space="preserve">      ค่าจ้างเหมาบริการเป็นรายบุคคล</t>
  </si>
  <si>
    <t xml:space="preserve">      ส่วนใหญ่เป็นค่าวัสดุสำนักงาน ค่าวัสดุอุปกรณ์คอมพิวเตอร์</t>
  </si>
  <si>
    <t xml:space="preserve">      ค่าวัสดุน้ำมันเชื้อเพลิงและน้ำมันหล่อลื่น ฯลฯ</t>
  </si>
  <si>
    <t xml:space="preserve">      ส่วนใหญ่เป็นค่าวัสดุน้ำมันเชื้อเพลิงและน้ำมันหล่อลื่น</t>
  </si>
  <si>
    <t xml:space="preserve">      ค่าวัสดุยานพาหนะ ค่าเครื่องแบบชุดปฏิบัติงาน ฯลฯ</t>
  </si>
  <si>
    <t>ค่าตอบแทน ใช้สอยและวัสดุ</t>
  </si>
  <si>
    <t>ค่าวัสดุ</t>
  </si>
  <si>
    <t xml:space="preserve">     ค่าตอบแทนเจ้าหน้าที่เก็บขนมูลฝอย</t>
  </si>
  <si>
    <t xml:space="preserve">     ค่าตอบแทนเจ้าหน้าที่เก็บขนสิ่งปฏิกูล</t>
  </si>
  <si>
    <t xml:space="preserve">     ค่าวัสดุป้องกันอุบัติภัย</t>
  </si>
  <si>
    <t xml:space="preserve">     ค่าวัสดุอุปกรณ์ในการขนถ่ายสิ่งปฏิกูล</t>
  </si>
  <si>
    <t xml:space="preserve">    1.1 ค่าใช้สอย</t>
  </si>
  <si>
    <t xml:space="preserve">    1.2 ค่าวัสดุ</t>
  </si>
  <si>
    <t xml:space="preserve">     1.2 ค่าใช้สอย</t>
  </si>
  <si>
    <t xml:space="preserve">     1.3 ค่าวัสดุ</t>
  </si>
  <si>
    <t>ค่าใช้สอย</t>
  </si>
  <si>
    <t xml:space="preserve">    ค่าตอบแทนใช้สอยและวัสดุ</t>
  </si>
  <si>
    <t xml:space="preserve">     ค่าซ่อมแซมเครื่องจักรกลและเครื่องทุ่นแรง</t>
  </si>
  <si>
    <t xml:space="preserve">     ค่าจ้างเหมาล้างทำความสะอาดท่อระบายน้ำ</t>
  </si>
  <si>
    <t xml:space="preserve">     ส่วนใหญ่เป็นค่าวัสดุน้ำมันเชื้อเพลิงและน้ำมันหล่อลื่น</t>
  </si>
  <si>
    <t xml:space="preserve">     ค่าวัสดุยานพาหนะ ค่าวัสดุอุปกรณ์ทำความสะอาด</t>
  </si>
  <si>
    <t xml:space="preserve">     ท่อระบายน้ำ ฯลฯ</t>
  </si>
  <si>
    <t>2. ค่าใช้สอย</t>
  </si>
  <si>
    <t>3. ค่าวัสดุ</t>
  </si>
  <si>
    <t xml:space="preserve">     ด้านเด็ก สตรี ผู้สูงอายุ คนพิการและผู้ด้อยโอกาส</t>
  </si>
  <si>
    <t xml:space="preserve">    1.1  ค่าใช้สอย</t>
  </si>
  <si>
    <t xml:space="preserve">     1.2 ค่าวัสดุ</t>
  </si>
  <si>
    <t xml:space="preserve">     มัสยิดบางอ้อ</t>
  </si>
  <si>
    <t xml:space="preserve">      ค่านิตยภัต </t>
  </si>
  <si>
    <t xml:space="preserve">         1.1.3 วัสดุ</t>
  </si>
  <si>
    <t xml:space="preserve">      ส่วนใหญ่เป็นค่าบำรุงรักษาสระว่ายน้ำของโรงเรียน</t>
  </si>
  <si>
    <t xml:space="preserve">      ค่าวัสดุ อุปกรณ์  เครื่องใช้ส่วนตัว ของเด็กอนุบาล</t>
  </si>
  <si>
    <t xml:space="preserve">      ค่าวัสดุในการผลิตสื่อการเรียนการสอนตามโครงการ</t>
  </si>
  <si>
    <t xml:space="preserve">    2.1 ค่าครุภัณฑ์ ที่ดินและสิ่งก่อสร้าง</t>
  </si>
  <si>
    <t xml:space="preserve">         2.1.1 ค่าครุภัณฑ์</t>
  </si>
  <si>
    <t xml:space="preserve">     ชนิด Network แบบที่ 1 (28 หน้า/นาที) 2 เครื่อง </t>
  </si>
  <si>
    <t xml:space="preserve">     (ราคารวมค่าติดตั้ง) แบบตั้งพื้นหรือแบบแขวน </t>
  </si>
  <si>
    <t xml:space="preserve">     (ระบบ Inverter) ขนาด 30,000 บีทียู 12 เครื่อง</t>
  </si>
  <si>
    <t xml:space="preserve">     ระดับ 4 สำหรับชั้น ป.1 - ป.4  106 ชุด </t>
  </si>
  <si>
    <t>สำหรับงวดเดือนกรกฎาคม และเดือนสิงหาคม 2564</t>
  </si>
  <si>
    <t>งานรายจ่ายบุคลากร - รหัส 1300023</t>
  </si>
  <si>
    <r>
      <t xml:space="preserve">วัตถุประสงค์ : </t>
    </r>
    <r>
      <rPr>
        <sz val="16"/>
        <color theme="1"/>
        <rFont val="TH SarabunPSK"/>
        <family val="2"/>
      </rPr>
      <t xml:space="preserve">"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 </t>
    </r>
  </si>
  <si>
    <t>เช่น เงินเดือนและค่าจ้างประจำ ค่าจ้างชั่วคราว ค่าตอบแทน ใช้สอยและวัสดุ งบเงินอุดหนุน งบรายจ่ายอื่น และงบกลาง ซึ่งเบิกจ่าย</t>
  </si>
  <si>
    <t>ในลักษณะงบดังกล่าว"</t>
  </si>
  <si>
    <t>วัตถุประสงค์</t>
  </si>
  <si>
    <t>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1.1 ปลอดอาชญากรรมและยาเสพติด 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ผู้เสพผู้ติดเข้าสู่ระบบการบำบัดรักษาและฟื้นฟูสมรรถภาพที่มีมาตรฐานและมีความเหมาะสม กลยุทธ์ที่ 1.1.2.1 เพิ่มระดับการมีส่วนร่วมของประชาชนในการป้องกันและแก้ไขปัญหายาเสพติด (ตามแผนฯ กทม. หน้า 18)</t>
  </si>
  <si>
    <t>กิจกรรมหลัก</t>
  </si>
  <si>
    <t xml:space="preserve"> โดยจัดให้มีการอำนวยการ ประสานงาน สนับสนุนการบริหารงานทั่วไป”</t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</si>
  <si>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>“เพื่อให้การดำเนินงานภายในฝ่ายรักษาความสะอาดโดยรวม ได้รับการสนับสนุนให้ประสบความสำเร็จอย่างมีประสิทธิภาพ</t>
    </r>
  </si>
  <si>
    <t xml:space="preserve">รับดำเนินการเรื่องร้องทุกข์ </t>
  </si>
  <si>
    <t>ประสานงานและร่วมปฏิบัติงานกับหน่วยงานหรือองค์กรอื่น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</si>
  <si>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“เพื่ออำนวยการ สั่งการสำนักงานเขต ดำเนินงานเกี่ยวกับส่วนราชการอื่นที่มิใช่ของส่วนราชการใดตามที่ได้รับมอบหมาย </t>
    </r>
  </si>
  <si>
    <t>และปฏิบัติงานร่วมกับหรือสนับสนุนการปฏิบัติงานของหน่วยงานอื่นที่เกี่ยวข้อง ปฏิบัติงานด้านความรับผิดชอบทางวินัย/ละเมิด”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</si>
  <si>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“เพื่อให้เขตพื้นที่มีความเป็นระเบียบ น่าอยู่อาศัย จัดระเบียบการทำกิจกรรมและการใช้ที่สาธารณะของผู้ประกอบการค้า</t>
    </r>
  </si>
  <si>
    <t>หาบเร่ และแผงลอยให้เป็นไปด้วยความเรียบร้อย ดูแลความเป็นระเบียบเรียบร้อยตามข้อบัญญัติฯ จัดชุดปฏิบัติการออกตรวจพื้นที่</t>
  </si>
  <si>
    <t>ตักเตือน จับกุมในกรณีที่พบผู้กระทำความผิด  ให้บริการและปฏิบัติการพิเศษในการอำนวยความสะดวกในการจราจร ดูแลความปลอดภัย</t>
  </si>
  <si>
    <t>ตรวจพื้นที่จุดเสี่ยงภัย”</t>
  </si>
  <si>
    <t>ตรวจสอบอาคาร
ด้านความปลอดภัยอาคาร 9ประเภท</t>
  </si>
  <si>
    <t>บริการเครื่องจักรกล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</si>
  <si>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ซ่อมแซมผิวจราจรด้วยแอสฟัลท์, ซ่อมแซมทางเท้าและป้าย, บำรุงรักษาซ่อมแซมไฟฟ้าสาธารณะ, บำรุงรักษา/</t>
    </r>
  </si>
  <si>
    <t>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ยุทธศาสตร์ย่อยที่ 3.3 การศึกษาสำหรับทุกคน เป้าประสงค์ที่ 3.3.7 ศึกษาและพัฒนาเนื้อหาการเรียนรู้ตามอัธยาศัยที่สอดคล้องกับความต้องการของประชาชนแต่ละช่วงวัยและกลุ่มเป้าหมายในพื้นที่กรุงเทพมหานคร กลยุทธ์ที่ 3.3.7.2 นำข้อมูลที่ได้จากการสำรวจมาดำเนินการพัฒนาเนื้อหาการเรียนรู้ตามอัธยาศัยที่สอดคล้องกับความต้องการของประชาชนแต่ละช่วงวัยและกลุ่มเป้าหมายในพื้นที่กรุงเทพมหานคร (ตามแผนฯ กทม. หน้า 128)</t>
  </si>
  <si>
    <t>จัดกิจกรรมส่งเสริมการอ่านสำหรับเด็กเยาวชน และประชาชนทั่วไป เสริมสร้างทัศนคติพื้นฐานร่วมกันของครอบครัวในการมีส่วนร่วมกิจกรรมรักการอ่านเพิ่มขึ้นในบ้านหนังสือแต่ละแห่งในพื้นที่เขตบางพลัด รวม 2 แห่ง</t>
  </si>
  <si>
    <t>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ยุทธศาสตร์ย่อยที่ 3.1 ผู้สูงอายุ คนพิการ และผู้ด้อยโอกาสได้รับการดูแลอย่างครบวงจร เป้าประสงค์ที่ 3.1.3 มีระบบสวัสดิการสังคมที่เหมาะสมสำหรับผู้สูงอายุ ผู้พิการ และผู้ด้วยโอกาส กลยุทธ์ที่ 3.1.3.1 ผู้สูงอายุ ผู้พิการ และผู้ด้วยโอกาส ได้รับความช่วยเหลือเพิ่มขึ้น (ตามแผนฯ กทม. หน้า 111)</t>
  </si>
  <si>
    <t>ช่วยเหลือสงเคราะห์แก่ผู้ที่ประสบปัญหาความเดือดร้อน ตามระเบียบกรุงเทพมหานครว่าด้วยค่าใช้จ่ายในการจัดสวัสดิการและการสงเคราะห์ พ.ศ. 2557 โดยมีกลุ่มเป้าหมาย ดังนี้ กลุ่มเด็กด้อยโอกาส กลุ่มสตรี ครอบครัวและผู้ด้อยโอกาส กลุ่มผู้สูงอายุ และผู้พิการ</t>
  </si>
  <si>
    <t>การตรวจสอบความ
ปลอดภัยด้านอาหาร 
(ตรวจคุณภาพ
อาหาร เก็บตัวอย่าง
อาหารส่งห้องแลป
ตรวจรับรองมาตรฐาน
อาหารปลอดภัยของ
กรุงเทพมหานคร)</t>
  </si>
  <si>
    <t>ดำเนินการตรวจประเมินสถานประกอบการอาหารและตรวจวิเคราะห์การปนเปื้อนเชื้อโรคและสารพิษในอาหารและน้ำเพื่อส่งเสริมให้สถานประกอบการอาหารมีการพัฒนาผ่านเกณฑ์มาตรฐานอาหารปลอดภัยของกรุงเทพมหานคร จัดกิจกรรมประชาสัมพันธ์ให้ความรู้ด้านสุขาภิบาลอาหาร  แก่ผู้ประกอบการอาหารในพื้นที่ดำเนินกิจกรรมเครือข่ายงานสุขาภิบาลอาหารในโรงเรียน และดำเนินกิจกรรมพัฒนาตลาดสะอาดได้มาตรฐาน อาหารปลอดภัย</t>
  </si>
  <si>
    <t>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1.1 ปลอดอาชญากรรมและยาเสพติด 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ผู้เสพผู้ติดเข้าสู่ระบบการบำบัดรักษาและฟื้นฟูสมรรถภาพที่มีมาตรฐานและมีความเหมาะสม กลยุทธ์ที่ 1.1.2.2 สร้างความภาคภูมิใจในตนเองและความเข้มแข็งทางจิตใจแก่เด็ก เยาวชน (ตามแผนฯ กทม. หน้า 19)</t>
  </si>
  <si>
    <t>จัดกิจกรรมรณรงค์ ประชาสัมพันธ์ ให้ความรู้แก่เยาวชนในสถานศึกษา</t>
  </si>
  <si>
    <t>การส่งเสริมความรู้</t>
  </si>
  <si>
    <t>ด้านอาชีวอนามัยและ</t>
  </si>
  <si>
    <t>ความปลอดภัย</t>
  </si>
  <si>
    <t>แก่ผู้ประกอบการพนักงาน</t>
  </si>
  <si>
    <t>คนงาน</t>
  </si>
  <si>
    <t xml:space="preserve">     ตามแบบเลขที่ ขบพ.ศษ. 11/66</t>
  </si>
  <si>
    <t xml:space="preserve">     - สร้างหลังคาคลุมชั้น 4 ระหว่างอาคาร 3 และอาคาร 4 </t>
  </si>
  <si>
    <t xml:space="preserve">     - ปรับปรุงอ่างล้างจาน และ พื้นโรงครัว</t>
  </si>
  <si>
    <t>อบรมอาสาสมัครป้องกันภัยฝ่ายพลเรือน</t>
  </si>
  <si>
    <t>จัดกิจกรรมอบรมเพื่อพัฒนาศักยภาพอาสาสมัครกรุงเทพมหานครเฝ้าระวังภัยและยาเสพติดรายเดิม และรายใหม่เพิ่มขึ้นชุมชนละ 1 คน และจัดกิจกรรมของอาสาสมัครกรุงเทพมหานครเฝ้าระวังภัยและยาเสพติดเพื่อรณรงค์ ป้องกันและแก้ไขปัญหายาเสพติดในพื้นที่กรุงเทพมหานคร</t>
  </si>
  <si>
    <t>การออกตรวจปฏิบัติราชการนอกสถานที่</t>
  </si>
  <si>
    <t>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1.5 เมืองสุขภาพดี (Healthy City) เป้าประสงค์ที่ 1.5.11 ประชาชนบริโภคอาหารที่มีความปลอดภัยจากเชื้อโรคและสารปนเปื้อนที่เป็นอันตรายต่อสุขภาพ กลยุทธ์ที่ 1.5.11.1 ส่งเสริมการตรวจเฝ้าระวังคุณภาพอาหาร (ตามแผนฯ กทม. หน้า 72)</t>
  </si>
  <si>
    <t>รายละเอียดงบประมาณจำแนกตามงบรายจ่าย</t>
  </si>
  <si>
    <t xml:space="preserve">      ส่วนใหญ่เป็นค่าวัสดุสำนักงาน</t>
  </si>
  <si>
    <t xml:space="preserve">            ค่าไปรษณีย์</t>
  </si>
  <si>
    <t xml:space="preserve">    ค่าอาหารทำการนอกเวลา</t>
  </si>
  <si>
    <t xml:space="preserve">    ค่าซ่อมแซมยานพาหนะ</t>
  </si>
  <si>
    <t xml:space="preserve">    ค่าซ่อมแซมเครื่องจักรกลและเครื่องทุ่นแรง</t>
  </si>
  <si>
    <t xml:space="preserve">        1.1.3 ค่าวัสดุ</t>
  </si>
  <si>
    <t xml:space="preserve">    ส่วนใหญ่เป็นค่าวัสดุน้ำมันเชื้อเพลิงและน้ำมันหล่อลื่น</t>
  </si>
  <si>
    <t xml:space="preserve">    ค่าวัสดุอุปกรณ์ในการปลูกและบำรุงรักษาต้นไม้ </t>
  </si>
  <si>
    <t xml:space="preserve">    ค่าวัสดุยานพาหนะ ฯลฯ</t>
  </si>
  <si>
    <t>ค่าไฟฟ้าสวนสาธารณะ</t>
  </si>
  <si>
    <t>ค่าน้ำประปาสวนสาธารณะ</t>
  </si>
  <si>
    <t xml:space="preserve">(2) เครื่องคอมพิวเตอร์ สำหรับงานสำนักงาน </t>
  </si>
  <si>
    <t>ค่าซ่อมแซมถนน ตรอก ซอย สะพาน</t>
  </si>
  <si>
    <t xml:space="preserve">และสิ่งสาธารณประโยชน์ </t>
  </si>
  <si>
    <t>ค่าวัสดุสำหรับหน่วยบริการเร่งด่วนกรุงเทพมหานคร BEST</t>
  </si>
  <si>
    <t>ค่าใช้จ่ายในการซ่อมแซมบำรุงรักษาถนน ตรอก ซอย</t>
  </si>
  <si>
    <t>และสิ่งสาธารณประโยชน์ เพื่อแก้ไขปัญหา</t>
  </si>
  <si>
    <t xml:space="preserve">       ค่าตอบแทนบุคคลภายนอก</t>
  </si>
  <si>
    <t xml:space="preserve">       ค่าตอบแทนอาสาสมัครผู้ดูแลเด็ก</t>
  </si>
  <si>
    <t xml:space="preserve">       ค่าตอบแทนอาสาสมัครห้องสมุด/บ้านหนังสือ</t>
  </si>
  <si>
    <t xml:space="preserve">       ค่าตอบแทนวิทยากรส่งเสริมอาชีพ</t>
  </si>
  <si>
    <t xml:space="preserve">       ค่าเช่าที่ดินศูนย์ฝึกอาชีพบางพลัด</t>
  </si>
  <si>
    <t xml:space="preserve">       ค่ารับรอง</t>
  </si>
  <si>
    <t xml:space="preserve">       ค่าซ่อมแซมอุปกรณ์การเรียนการสอน</t>
  </si>
  <si>
    <t xml:space="preserve">       ค่าจ้างเหมาบริการเป็นรายบุคคล</t>
  </si>
  <si>
    <t xml:space="preserve">       ส่วนใหญ่เป็นค่าอาหารกลางวันและอาหารเสริม (ศูนย์เด็กเล็ก)</t>
  </si>
  <si>
    <t xml:space="preserve">       ค่าวัสดุอุปกรณ์ในการอบรมและสาธิต </t>
  </si>
  <si>
    <t xml:space="preserve">       ค่าจัดทำหนังสือ เอกสารฯ ฯลฯ</t>
  </si>
  <si>
    <t>ค่าไฟฟ้าศูนย์ฝึกอาชีพฯ และบ้านหนังสือ</t>
  </si>
  <si>
    <t>ค่าบริการอินเทอร์เน็ตความเร็วสูงศูนย์ฝึกอาชีพฯ</t>
  </si>
  <si>
    <t xml:space="preserve">(1) เครื่องคอมพิวเตอร์ สำหรับงานสำนักงาน
</t>
  </si>
  <si>
    <t>แผนงานบูรณาการพัฒนาคุณภาพชีวิตกลุ่มเปราะบางในพื้นที่กรุงเทพมหานคร</t>
  </si>
  <si>
    <t>ผู้สูงอายุและคนพิการ</t>
  </si>
  <si>
    <t>เครื่องคอมพิวเตอร์ สำหรับงานสำนักงาน</t>
  </si>
  <si>
    <t>ค่าใช้จ่ายโครงการกรุงเทพฯ</t>
  </si>
  <si>
    <t xml:space="preserve"> สิ่งแวดล้อมที่ดี สะอาด ปลอดภัย</t>
  </si>
  <si>
    <t>ค่าใช้จ่ายโครงการกรุงเทพฯ เมืองแห่งสุขาภิบาล</t>
  </si>
  <si>
    <t>เครื่องถ่ายเอกสาร ระบบดิจิตอล (ขาว - ดำ)</t>
  </si>
  <si>
    <t xml:space="preserve">      ส่วนใหญ่เป็นค่าซ่อมแซมโรงเรียน ค่าจ้างเหมา</t>
  </si>
  <si>
    <t xml:space="preserve">      ดูแลทรัพย์สินและรักษาความปลอดภัยในโรงเรียน</t>
  </si>
  <si>
    <t xml:space="preserve">      สังกัดกรุงเทพมหานคร ค่าจ้างเหมาบริษัทเอกชน</t>
  </si>
  <si>
    <t xml:space="preserve">      ทำความสะอาดในโรงเรียนสังกัดกรุงเทพมหานคร ฯลฯ</t>
  </si>
  <si>
    <t xml:space="preserve">      ศูนย์วิชาการเขต ฯลฯ</t>
  </si>
  <si>
    <t>(1) ทุนอาหารกลางวันนักเรียน</t>
  </si>
  <si>
    <t>(2) ค่าอาหารเช้าของนักเรียนในโรงเรียน</t>
  </si>
  <si>
    <t xml:space="preserve">    สังกัดกรุงเทพมหานคร</t>
  </si>
  <si>
    <t xml:space="preserve">     สามัญรุ่นใหญ่ และหัวหน้าหน่วยยุวกาชาด</t>
  </si>
  <si>
    <t>(6) ค่าใช้จ่ายตามโครงการเรียนฟรี เรียนดี</t>
  </si>
  <si>
    <t xml:space="preserve">      และสวนสนามลูกเสือกรุงเทพมหานคร</t>
  </si>
  <si>
    <t xml:space="preserve">   780 ลบ.ม./   12 ครั้ง</t>
  </si>
  <si>
    <t xml:space="preserve">  780 ลบ.ม./ 12 ครั้ง</t>
  </si>
  <si>
    <t>780 ลบ.ม./12 ครั้ง</t>
  </si>
  <si>
    <t xml:space="preserve">   3,192 ลบ.ม./ 65 ครั้ง</t>
  </si>
  <si>
    <t>3,192 ลบ.ม./ 65 ครั้ง</t>
  </si>
  <si>
    <t>ในงานสาธารณสุข 1 เครื่อง</t>
  </si>
  <si>
    <t xml:space="preserve">โครงการจัดสวัสดิการ การสงเคราะห์ช่วยเหลือเด็ก สตรี ครอบครัว ผู้ด้อยโอกาส </t>
  </si>
  <si>
    <t xml:space="preserve">     - สร้างหลังคาคลุมบริเวณอ่างล้างมือหลังอาคาร 3</t>
  </si>
  <si>
    <t xml:space="preserve">     - สร้างรางระบายน้ำฝนบ้านพักภารโรง</t>
  </si>
  <si>
    <t xml:space="preserve">     - ปรับปรุงพื้นที่ระหว่างอาคาร 4 และ บ้านพักภารโรง</t>
  </si>
  <si>
    <t xml:space="preserve">     - ปรับปรุงห้องน้ำ ชั้น 1 อาคาร 3</t>
  </si>
  <si>
    <t xml:space="preserve">     - ปรับปรุงห้องน้ำ ชั้น 2 , 3 และ 4 อาคาร 4</t>
  </si>
  <si>
    <t xml:space="preserve">     - ปรับปรุงห้องน้ำผู้พิการ อาคาร 1 ชั้น 1</t>
  </si>
  <si>
    <t xml:space="preserve">     ครุภัณฑ์</t>
  </si>
  <si>
    <t xml:space="preserve">     - อ่างล้างจานสเตนเลส แบบ 3 หลุม พร้อมอุปกรณ์</t>
  </si>
  <si>
    <t xml:space="preserve">       และเชื่อมต่อระบบน้ำดีและน้ำเสีย </t>
  </si>
  <si>
    <t xml:space="preserve">     - ถังดักไขมันสำเร็จรูป ชนิดวางใต้ซิงค์</t>
  </si>
  <si>
    <t xml:space="preserve">       (หลังอาคารบางยี่ขัน) จำนวน 2 ชุด</t>
  </si>
  <si>
    <t xml:space="preserve">     - ปรับปรุงหลังคาอาคาร 3</t>
  </si>
  <si>
    <t xml:space="preserve">     - ปรับปรุงพื้นที่จอดรถด้านข้างอาคารมหานคร</t>
  </si>
  <si>
    <t xml:space="preserve">     - ปรับปรุงพื้นที่หลังอาคารบางยี่ขัน</t>
  </si>
  <si>
    <t xml:space="preserve">     - อ่างล้างจานสเตนเลส แบบ 3 หลุม พร้อมอุปกรณ์  </t>
  </si>
  <si>
    <t xml:space="preserve">       และเชื่อมต่อระบบน้ำดีและน้ำเสีย (หลังอาคารบางยี่ขัน) </t>
  </si>
  <si>
    <t xml:space="preserve">       จำนวน 1 ชุด</t>
  </si>
  <si>
    <t xml:space="preserve">     - ถังดักไขมันสำเร็จรูป ชนิดวางใต้ซิงค์หรือตั้งพื้นขนาด 20 ลิตร </t>
  </si>
  <si>
    <t xml:space="preserve">     - ปรับปรุงฐานเสาธงและฐานพระ</t>
  </si>
  <si>
    <t xml:space="preserve">     ตามแบบเลขที่ ขบพ.ศษ. 8/66</t>
  </si>
  <si>
    <t xml:space="preserve">     - สร้างป้ายโรงเรียน</t>
  </si>
  <si>
    <t xml:space="preserve">     - ก่อสร้างป้อม รปภ. 1 หลัง ขนาด 1.55x1.30x2.55 ม.</t>
  </si>
  <si>
    <t xml:space="preserve">     -  ปรับปรุงหลังคา อาคาร 5</t>
  </si>
  <si>
    <t xml:space="preserve">       หรือตั้งพื้นขนาด 20 ลิตร จำนวน 2 ชุด</t>
  </si>
  <si>
    <t xml:space="preserve">     ตามแบบเลขที่ ขบพ.ศษ. 10/66</t>
  </si>
  <si>
    <t xml:space="preserve">     ตามแบบ ขบพ.ศษ. 9/66</t>
  </si>
  <si>
    <t xml:space="preserve">     ตามแบบ ขบพ.ศษ. 1/66</t>
  </si>
  <si>
    <t>(2) เครื่องพิมพ์เลเซอร์ หรือ LED ขาวดำ</t>
  </si>
  <si>
    <t xml:space="preserve">     ชนิด Network แบบที่ 1 </t>
  </si>
  <si>
    <t>(8) ค่าใช้จ่ายในการส่งเสริมกิจการสภาเด็ก</t>
  </si>
  <si>
    <t xml:space="preserve">ความเร็ว 20 แผ่นต่อนาที 1 เครื่อง </t>
  </si>
  <si>
    <t>โรงเรียนบางยี่ขันวิทยาคม</t>
  </si>
  <si>
    <t xml:space="preserve">      ความเร็ว 20 แผ่นต่อนาที 1 เครื่อง </t>
  </si>
  <si>
    <t>โรงเรียนวัดพระยาศิริไอยสวรรค์</t>
  </si>
  <si>
    <t>โรงเรียนวัดวิมุตยาราม</t>
  </si>
  <si>
    <t>โรงเรียนวัดอาวุธวิกสิตาราม</t>
  </si>
  <si>
    <t xml:space="preserve">(4) เครื่องถ่ายเอกสารระบบดิจิตอล (ขาว - ดำ) </t>
  </si>
  <si>
    <t>(5) เครื่องพิมพ์เลเซอร์ หรือ LED ขาวดำ</t>
  </si>
  <si>
    <t xml:space="preserve">(8) เครื่องพิมพ์ Multifunction เลเซอร์ หรือ LED </t>
  </si>
  <si>
    <t>(9) โต๊ะนักเรียนและเก้าอี้นักเรียน มาตรฐาน (มอก.)</t>
  </si>
  <si>
    <t xml:space="preserve">(10) โต๊ะนักเรียนและเก้าอี้นักเรียน (มอก.) ระดับ 6
     </t>
  </si>
  <si>
    <t xml:space="preserve">(11) เครื่องถ่ายเอกสาร ระบบดิจิตอล (ขาว - ดำ) </t>
  </si>
  <si>
    <t>(12) ค่าใช้จ่ายในพิธีทบทวนคำปฏิญาณ</t>
  </si>
  <si>
    <t xml:space="preserve">     สถานศึกษาขั้นพื้นฐานโรงเรียนสังกัดกรุงเทพมหานคร</t>
  </si>
  <si>
    <t>ชดใช้เงินยืมเงินสะสมปีงบประมาณ 2564 เพื่อทดรองจ่าย</t>
  </si>
  <si>
    <t>(11) ค่าใช้จ่ายในการจ้างงานคนพิการเพื่อปฏิบัติงาน</t>
  </si>
  <si>
    <t xml:space="preserve">ผู้สูงอายุและคนพิการ </t>
  </si>
  <si>
    <t xml:space="preserve">โครงการจัดสวัสดิการ การสงเคราะห์ช่วยเหลือเด็ก สตรี ครอบครัว ผู้ด้อยโอกาส ผู้สูงอายุและคนพิการ   รหัส 1300017-07199-11  </t>
  </si>
  <si>
    <t xml:space="preserve">(3) โต๊ะอาหารสเตนเลส เกรด 304 หนา 1 มม. </t>
  </si>
  <si>
    <t xml:space="preserve">(6) พัดลมติดเพดาน 18 นิ้ว 13 ตัว </t>
  </si>
  <si>
    <t xml:space="preserve">(7) โต๊ะเก้าอี้สเตนเลสสำหรับโรงอาหาร </t>
  </si>
  <si>
    <t>โรงเรียนวัดเทพากร (เลี่ยมมาตุทิศ)</t>
  </si>
  <si>
    <t>(1) โต๊ะอเนกประสงค์ 50 ตัว</t>
  </si>
  <si>
    <t xml:space="preserve">     ความเร็ว 20 แผ่นต่อนาที 1 เครื่อง</t>
  </si>
  <si>
    <t xml:space="preserve">1. เงินเดือน </t>
  </si>
  <si>
    <t xml:space="preserve"> 2. ค่าจ้างประจำ</t>
  </si>
  <si>
    <t xml:space="preserve"> 3. ค่าจ้างชั่วคราว</t>
  </si>
  <si>
    <t xml:space="preserve"> 4. ค่าตอบแทน ใช้สอยและวัสดุ</t>
  </si>
  <si>
    <t xml:space="preserve">         1.1.1 ค่าตอบแทน</t>
  </si>
  <si>
    <t xml:space="preserve">    1.2 ค่าสาธารณูปโภค</t>
  </si>
  <si>
    <t xml:space="preserve">    1.1 ค่าตอบแทน</t>
  </si>
  <si>
    <t xml:space="preserve">        1.1.1 ค่าตอบแทน</t>
  </si>
  <si>
    <t xml:space="preserve">   1.2 ค่าสาธารณูปโภค</t>
  </si>
  <si>
    <t>1. ค่าตอบแทน</t>
  </si>
  <si>
    <t>1.2 ค่าสาธารณูปโภค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</si>
</sst>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_-* #,##0_-;\-* #,##0_-;_-* &quot;-&quot;??_-;_-@"/>
    <numFmt numFmtId="168" formatCode="_-* #,##0.00_-;\-* #,##0.00_-;_-* &quot;-&quot;??_-;_-@"/>
  </numFmts>
  <fonts count="2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IT๙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4"/>
      <name val="TH SarabunPSK"/>
      <family val="2"/>
    </font>
    <font>
      <b/>
      <sz val="16"/>
      <color theme="0"/>
      <name val="TH SarabunPSK"/>
      <family val="2"/>
    </font>
    <font>
      <b/>
      <sz val="16"/>
      <color rgb="FFFF0000"/>
      <name val="TH SarabunPSK"/>
      <family val="2"/>
    </font>
    <font>
      <sz val="16"/>
      <color rgb="FF0070C0"/>
      <name val="TH SarabunPSK"/>
      <family val="2"/>
    </font>
    <font>
      <sz val="16"/>
      <color rgb="FF7030A0"/>
      <name val="TH SarabunPSK"/>
      <family val="2"/>
    </font>
    <font>
      <strike/>
      <sz val="16"/>
      <name val="TH SarabunPSK"/>
      <family val="2"/>
    </font>
    <font>
      <sz val="14"/>
      <name val="Cordia New"/>
      <family val="2"/>
    </font>
    <font>
      <sz val="16"/>
      <color indexed="8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rgb="FF6D7F3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dashed">
        <color rgb="FF0070C0"/>
      </bottom>
      <diagonal/>
    </border>
    <border>
      <left/>
      <right/>
      <top style="thick">
        <color rgb="FF2E75B5"/>
      </top>
      <bottom style="thick">
        <color rgb="FF2E75B5"/>
      </bottom>
      <diagonal/>
    </border>
    <border>
      <left/>
      <right/>
      <top style="thick">
        <color rgb="FF2E75B5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</cellStyleXfs>
  <cellXfs count="451">
    <xf numFmtId="0" fontId="0" fillId="0" borderId="0" xfId="0"/>
    <xf numFmtId="49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8" fillId="0" borderId="9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left" vertical="top"/>
    </xf>
    <xf numFmtId="0" fontId="9" fillId="0" borderId="8" xfId="0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/>
    </xf>
    <xf numFmtId="0" fontId="9" fillId="0" borderId="6" xfId="0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49" fontId="8" fillId="0" borderId="9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49" fontId="8" fillId="0" borderId="6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vertical="top"/>
    </xf>
    <xf numFmtId="0" fontId="9" fillId="0" borderId="8" xfId="0" applyFont="1" applyBorder="1" applyAlignment="1">
      <alignment vertical="top" wrapText="1"/>
    </xf>
    <xf numFmtId="49" fontId="9" fillId="0" borderId="8" xfId="0" applyNumberFormat="1" applyFont="1" applyBorder="1" applyAlignment="1">
      <alignment vertical="top"/>
    </xf>
    <xf numFmtId="0" fontId="10" fillId="0" borderId="6" xfId="0" applyFont="1" applyBorder="1" applyAlignment="1">
      <alignment horizontal="left" vertical="top" wrapText="1"/>
    </xf>
    <xf numFmtId="49" fontId="9" fillId="0" borderId="9" xfId="0" applyNumberFormat="1" applyFont="1" applyBorder="1" applyAlignment="1">
      <alignment horizontal="left" vertical="top"/>
    </xf>
    <xf numFmtId="0" fontId="9" fillId="0" borderId="9" xfId="0" applyFont="1" applyBorder="1" applyAlignment="1">
      <alignment horizontal="left" vertical="top" wrapText="1"/>
    </xf>
    <xf numFmtId="49" fontId="8" fillId="0" borderId="0" xfId="0" applyNumberFormat="1" applyFont="1" applyAlignment="1">
      <alignment horizontal="center" vertical="top"/>
    </xf>
    <xf numFmtId="49" fontId="10" fillId="4" borderId="6" xfId="0" applyNumberFormat="1" applyFont="1" applyFill="1" applyBorder="1" applyAlignment="1">
      <alignment horizontal="left" vertical="top"/>
    </xf>
    <xf numFmtId="49" fontId="10" fillId="4" borderId="9" xfId="0" applyNumberFormat="1" applyFont="1" applyFill="1" applyBorder="1" applyAlignment="1">
      <alignment horizontal="left" vertical="top"/>
    </xf>
    <xf numFmtId="49" fontId="10" fillId="5" borderId="6" xfId="0" applyNumberFormat="1" applyFont="1" applyFill="1" applyBorder="1" applyAlignment="1">
      <alignment horizontal="left" vertical="top"/>
    </xf>
    <xf numFmtId="0" fontId="9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 wrapText="1"/>
    </xf>
    <xf numFmtId="49" fontId="10" fillId="5" borderId="9" xfId="0" applyNumberFormat="1" applyFont="1" applyFill="1" applyBorder="1" applyAlignment="1">
      <alignment horizontal="left" vertical="top"/>
    </xf>
    <xf numFmtId="0" fontId="10" fillId="5" borderId="13" xfId="0" applyFont="1" applyFill="1" applyBorder="1" applyAlignment="1">
      <alignment horizontal="left" vertical="top" wrapText="1"/>
    </xf>
    <xf numFmtId="49" fontId="9" fillId="5" borderId="6" xfId="0" applyNumberFormat="1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horizontal="left" vertical="top"/>
    </xf>
    <xf numFmtId="49" fontId="10" fillId="3" borderId="9" xfId="0" applyNumberFormat="1" applyFont="1" applyFill="1" applyBorder="1" applyAlignment="1">
      <alignment horizontal="left" vertical="top"/>
    </xf>
    <xf numFmtId="0" fontId="10" fillId="3" borderId="9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center" vertical="top"/>
    </xf>
    <xf numFmtId="49" fontId="11" fillId="3" borderId="9" xfId="0" applyNumberFormat="1" applyFont="1" applyFill="1" applyBorder="1" applyAlignment="1">
      <alignment horizontal="center" vertical="top"/>
    </xf>
    <xf numFmtId="0" fontId="10" fillId="3" borderId="10" xfId="0" applyFont="1" applyFill="1" applyBorder="1" applyAlignment="1">
      <alignment horizontal="left" vertical="top" wrapText="1"/>
    </xf>
    <xf numFmtId="49" fontId="10" fillId="3" borderId="10" xfId="0" applyNumberFormat="1" applyFont="1" applyFill="1" applyBorder="1" applyAlignment="1">
      <alignment horizontal="left" vertical="top"/>
    </xf>
    <xf numFmtId="0" fontId="10" fillId="3" borderId="9" xfId="0" applyFont="1" applyFill="1" applyBorder="1" applyAlignment="1">
      <alignment horizontal="left" vertical="top"/>
    </xf>
    <xf numFmtId="0" fontId="10" fillId="3" borderId="8" xfId="0" applyFont="1" applyFill="1" applyBorder="1" applyAlignment="1">
      <alignment horizontal="left" vertical="top" wrapText="1"/>
    </xf>
    <xf numFmtId="49" fontId="10" fillId="3" borderId="8" xfId="0" applyNumberFormat="1" applyFont="1" applyFill="1" applyBorder="1" applyAlignment="1">
      <alignment horizontal="left" vertical="top"/>
    </xf>
    <xf numFmtId="49" fontId="10" fillId="3" borderId="6" xfId="0" applyNumberFormat="1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left" vertical="top" wrapText="1"/>
    </xf>
    <xf numFmtId="49" fontId="10" fillId="6" borderId="9" xfId="0" applyNumberFormat="1" applyFont="1" applyFill="1" applyBorder="1" applyAlignment="1">
      <alignment horizontal="left" vertical="top"/>
    </xf>
    <xf numFmtId="0" fontId="10" fillId="6" borderId="9" xfId="0" applyFont="1" applyFill="1" applyBorder="1" applyAlignment="1">
      <alignment horizontal="left" vertical="top" wrapText="1"/>
    </xf>
    <xf numFmtId="0" fontId="10" fillId="6" borderId="6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/>
    </xf>
    <xf numFmtId="49" fontId="9" fillId="6" borderId="9" xfId="0" applyNumberFormat="1" applyFont="1" applyFill="1" applyBorder="1" applyAlignment="1">
      <alignment horizontal="left" vertical="top"/>
    </xf>
    <xf numFmtId="0" fontId="9" fillId="6" borderId="9" xfId="0" applyFont="1" applyFill="1" applyBorder="1" applyAlignment="1">
      <alignment horizontal="left" vertical="top" wrapText="1"/>
    </xf>
    <xf numFmtId="49" fontId="10" fillId="6" borderId="6" xfId="0" applyNumberFormat="1" applyFont="1" applyFill="1" applyBorder="1" applyAlignment="1">
      <alignment horizontal="left" vertical="top"/>
    </xf>
    <xf numFmtId="0" fontId="10" fillId="6" borderId="9" xfId="0" applyFont="1" applyFill="1" applyBorder="1" applyAlignment="1">
      <alignment horizontal="left" vertical="top"/>
    </xf>
    <xf numFmtId="49" fontId="8" fillId="7" borderId="6" xfId="0" applyNumberFormat="1" applyFont="1" applyFill="1" applyBorder="1" applyAlignment="1">
      <alignment horizontal="center" vertical="top"/>
    </xf>
    <xf numFmtId="0" fontId="8" fillId="7" borderId="6" xfId="0" applyFont="1" applyFill="1" applyBorder="1" applyAlignment="1">
      <alignment horizontal="left" vertical="top" wrapText="1"/>
    </xf>
    <xf numFmtId="49" fontId="8" fillId="7" borderId="6" xfId="0" applyNumberFormat="1" applyFont="1" applyFill="1" applyBorder="1" applyAlignment="1">
      <alignment horizontal="left" vertical="top"/>
    </xf>
    <xf numFmtId="0" fontId="9" fillId="0" borderId="8" xfId="0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49" fontId="10" fillId="2" borderId="6" xfId="0" applyNumberFormat="1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49" fontId="12" fillId="0" borderId="0" xfId="0" quotePrefix="1" applyNumberFormat="1" applyFont="1" applyAlignment="1">
      <alignment wrapText="1"/>
    </xf>
    <xf numFmtId="165" fontId="12" fillId="0" borderId="0" xfId="1" applyNumberFormat="1" applyFont="1" applyBorder="1" applyAlignment="1">
      <alignment vertical="top"/>
    </xf>
    <xf numFmtId="0" fontId="12" fillId="0" borderId="0" xfId="0" applyFont="1" applyAlignment="1">
      <alignment horizontal="center" vertical="top"/>
    </xf>
    <xf numFmtId="165" fontId="12" fillId="0" borderId="0" xfId="1" applyNumberFormat="1" applyFont="1" applyBorder="1" applyAlignment="1">
      <alignment horizontal="right" vertical="top"/>
    </xf>
    <xf numFmtId="49" fontId="12" fillId="0" borderId="0" xfId="0" applyNumberFormat="1" applyFont="1" applyAlignment="1">
      <alignment wrapText="1"/>
    </xf>
    <xf numFmtId="49" fontId="15" fillId="0" borderId="0" xfId="0" applyNumberFormat="1" applyFont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9" fillId="0" borderId="0" xfId="0" applyFont="1"/>
    <xf numFmtId="0" fontId="8" fillId="8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6" fillId="0" borderId="11" xfId="0" quotePrefix="1" applyFont="1" applyBorder="1" applyAlignment="1">
      <alignment horizontal="left" vertical="center" indent="1"/>
    </xf>
    <xf numFmtId="0" fontId="16" fillId="0" borderId="8" xfId="0" quotePrefix="1" applyFont="1" applyBorder="1" applyAlignment="1">
      <alignment horizontal="left" vertical="center" indent="1"/>
    </xf>
    <xf numFmtId="0" fontId="16" fillId="0" borderId="14" xfId="0" quotePrefix="1" applyFont="1" applyBorder="1" applyAlignment="1">
      <alignment horizontal="left" vertical="center" indent="1"/>
    </xf>
    <xf numFmtId="0" fontId="8" fillId="8" borderId="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7" fillId="0" borderId="0" xfId="0" quotePrefix="1" applyFont="1" applyAlignment="1">
      <alignment horizontal="left" vertical="center" indent="1"/>
    </xf>
    <xf numFmtId="0" fontId="16" fillId="0" borderId="0" xfId="0" applyFont="1"/>
    <xf numFmtId="0" fontId="8" fillId="0" borderId="0" xfId="3" applyFont="1" applyAlignment="1">
      <alignment horizontal="left" vertical="center"/>
    </xf>
    <xf numFmtId="165" fontId="10" fillId="0" borderId="1" xfId="1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8" fillId="0" borderId="0" xfId="9" applyFont="1"/>
    <xf numFmtId="0" fontId="8" fillId="0" borderId="0" xfId="9" applyFont="1" applyAlignment="1">
      <alignment horizontal="right" vertical="center"/>
    </xf>
    <xf numFmtId="0" fontId="9" fillId="0" borderId="0" xfId="9" applyFont="1" applyAlignment="1">
      <alignment vertical="center"/>
    </xf>
    <xf numFmtId="167" fontId="9" fillId="0" borderId="0" xfId="9" applyNumberFormat="1" applyFont="1" applyAlignment="1">
      <alignment vertical="center"/>
    </xf>
    <xf numFmtId="167" fontId="8" fillId="0" borderId="0" xfId="9" applyNumberFormat="1" applyFont="1"/>
    <xf numFmtId="0" fontId="8" fillId="0" borderId="0" xfId="9" applyFont="1" applyAlignment="1">
      <alignment horizontal="left"/>
    </xf>
    <xf numFmtId="167" fontId="8" fillId="0" borderId="0" xfId="9" applyNumberFormat="1" applyFont="1" applyAlignment="1">
      <alignment horizontal="left"/>
    </xf>
    <xf numFmtId="0" fontId="9" fillId="0" borderId="0" xfId="9" applyFont="1" applyAlignment="1">
      <alignment vertical="top"/>
    </xf>
    <xf numFmtId="0" fontId="19" fillId="0" borderId="0" xfId="9" applyFont="1"/>
    <xf numFmtId="0" fontId="19" fillId="0" borderId="0" xfId="9" applyFont="1" applyAlignment="1">
      <alignment vertical="top"/>
    </xf>
    <xf numFmtId="0" fontId="8" fillId="0" borderId="0" xfId="9" applyFont="1" applyAlignment="1">
      <alignment horizontal="center" vertical="top"/>
    </xf>
    <xf numFmtId="0" fontId="8" fillId="0" borderId="0" xfId="9" applyFont="1" applyAlignment="1">
      <alignment vertical="center"/>
    </xf>
    <xf numFmtId="0" fontId="8" fillId="0" borderId="0" xfId="9" applyFont="1" applyAlignment="1">
      <alignment vertical="top"/>
    </xf>
    <xf numFmtId="167" fontId="8" fillId="0" borderId="0" xfId="9" applyNumberFormat="1" applyFont="1" applyAlignment="1">
      <alignment horizontal="right" vertical="center"/>
    </xf>
    <xf numFmtId="0" fontId="19" fillId="0" borderId="0" xfId="10" applyFont="1"/>
    <xf numFmtId="0" fontId="11" fillId="0" borderId="0" xfId="10" applyFont="1"/>
    <xf numFmtId="0" fontId="8" fillId="0" borderId="0" xfId="10" applyFont="1"/>
    <xf numFmtId="0" fontId="11" fillId="0" borderId="0" xfId="10" applyFont="1" applyAlignment="1">
      <alignment horizontal="center"/>
    </xf>
    <xf numFmtId="167" fontId="9" fillId="0" borderId="0" xfId="9" applyNumberFormat="1" applyFont="1" applyAlignment="1">
      <alignment vertical="top"/>
    </xf>
    <xf numFmtId="167" fontId="9" fillId="0" borderId="0" xfId="9" applyNumberFormat="1" applyFont="1" applyAlignment="1">
      <alignment horizontal="right" vertical="top"/>
    </xf>
    <xf numFmtId="167" fontId="9" fillId="0" borderId="0" xfId="9" applyNumberFormat="1" applyFont="1" applyAlignment="1">
      <alignment horizontal="center" vertical="top"/>
    </xf>
    <xf numFmtId="167" fontId="9" fillId="0" borderId="0" xfId="9" applyNumberFormat="1" applyFont="1" applyAlignment="1">
      <alignment horizontal="right" vertical="center"/>
    </xf>
    <xf numFmtId="167" fontId="9" fillId="0" borderId="0" xfId="9" applyNumberFormat="1" applyFont="1" applyAlignment="1">
      <alignment horizontal="center" vertical="center"/>
    </xf>
    <xf numFmtId="0" fontId="9" fillId="0" borderId="0" xfId="9" applyFont="1" applyAlignment="1">
      <alignment vertical="top" wrapText="1"/>
    </xf>
    <xf numFmtId="0" fontId="9" fillId="0" borderId="0" xfId="9" applyFont="1" applyAlignment="1">
      <alignment horizontal="center" vertical="top"/>
    </xf>
    <xf numFmtId="0" fontId="9" fillId="0" borderId="0" xfId="9" applyFont="1" applyAlignment="1">
      <alignment horizontal="center" vertical="center"/>
    </xf>
    <xf numFmtId="0" fontId="9" fillId="0" borderId="0" xfId="9" applyFont="1" applyAlignment="1">
      <alignment vertical="center" wrapText="1"/>
    </xf>
    <xf numFmtId="0" fontId="9" fillId="0" borderId="0" xfId="9" applyFont="1" applyAlignment="1">
      <alignment wrapText="1"/>
    </xf>
    <xf numFmtId="3" fontId="9" fillId="0" borderId="0" xfId="9" applyNumberFormat="1" applyFont="1"/>
    <xf numFmtId="0" fontId="9" fillId="0" borderId="23" xfId="9" applyFont="1" applyBorder="1" applyAlignment="1">
      <alignment horizontal="center" vertical="top" wrapText="1"/>
    </xf>
    <xf numFmtId="0" fontId="8" fillId="0" borderId="23" xfId="9" applyFont="1" applyBorder="1" applyAlignment="1">
      <alignment horizontal="center"/>
    </xf>
    <xf numFmtId="167" fontId="9" fillId="0" borderId="24" xfId="9" applyNumberFormat="1" applyFont="1" applyBorder="1" applyAlignment="1">
      <alignment horizontal="center" vertical="center"/>
    </xf>
    <xf numFmtId="168" fontId="9" fillId="0" borderId="24" xfId="9" applyNumberFormat="1" applyFont="1" applyBorder="1" applyAlignment="1">
      <alignment vertical="center"/>
    </xf>
    <xf numFmtId="168" fontId="9" fillId="0" borderId="0" xfId="9" applyNumberFormat="1" applyFont="1" applyAlignment="1">
      <alignment vertical="center"/>
    </xf>
    <xf numFmtId="167" fontId="8" fillId="0" borderId="23" xfId="9" applyNumberFormat="1" applyFont="1" applyBorder="1" applyAlignment="1">
      <alignment horizontal="center" wrapText="1"/>
    </xf>
    <xf numFmtId="167" fontId="8" fillId="0" borderId="23" xfId="9" applyNumberFormat="1" applyFont="1" applyBorder="1" applyAlignment="1">
      <alignment wrapText="1"/>
    </xf>
    <xf numFmtId="0" fontId="20" fillId="0" borderId="0" xfId="9" applyFont="1" applyAlignment="1">
      <alignment horizontal="center" wrapText="1"/>
    </xf>
    <xf numFmtId="0" fontId="20" fillId="0" borderId="24" xfId="9" applyFont="1" applyBorder="1" applyAlignment="1">
      <alignment horizontal="center" wrapText="1"/>
    </xf>
    <xf numFmtId="0" fontId="8" fillId="0" borderId="24" xfId="9" applyFont="1" applyBorder="1" applyAlignment="1">
      <alignment horizontal="center"/>
    </xf>
    <xf numFmtId="0" fontId="21" fillId="0" borderId="0" xfId="9" applyFont="1" applyAlignment="1">
      <alignment vertical="top"/>
    </xf>
    <xf numFmtId="0" fontId="22" fillId="0" borderId="0" xfId="9" applyFont="1" applyAlignment="1">
      <alignment vertical="top"/>
    </xf>
    <xf numFmtId="167" fontId="8" fillId="0" borderId="23" xfId="9" applyNumberFormat="1" applyFont="1" applyBorder="1" applyAlignment="1">
      <alignment horizontal="center"/>
    </xf>
    <xf numFmtId="168" fontId="9" fillId="0" borderId="0" xfId="9" applyNumberFormat="1" applyFont="1" applyAlignment="1">
      <alignment vertical="top"/>
    </xf>
    <xf numFmtId="168" fontId="8" fillId="0" borderId="0" xfId="9" applyNumberFormat="1" applyFont="1" applyAlignment="1">
      <alignment vertical="top"/>
    </xf>
    <xf numFmtId="3" fontId="9" fillId="0" borderId="0" xfId="9" applyNumberFormat="1" applyFont="1" applyAlignment="1">
      <alignment vertical="top"/>
    </xf>
    <xf numFmtId="3" fontId="9" fillId="0" borderId="0" xfId="9" applyNumberFormat="1" applyFont="1" applyAlignment="1">
      <alignment vertical="center"/>
    </xf>
    <xf numFmtId="3" fontId="8" fillId="0" borderId="0" xfId="9" applyNumberFormat="1" applyFont="1" applyAlignment="1">
      <alignment vertical="top"/>
    </xf>
    <xf numFmtId="0" fontId="8" fillId="0" borderId="23" xfId="9" applyFont="1" applyBorder="1" applyAlignment="1">
      <alignment horizontal="left"/>
    </xf>
    <xf numFmtId="166" fontId="9" fillId="0" borderId="0" xfId="0" applyNumberFormat="1" applyFo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166" fontId="10" fillId="0" borderId="0" xfId="0" applyNumberFormat="1" applyFont="1" applyAlignment="1">
      <alignment vertical="top"/>
    </xf>
    <xf numFmtId="0" fontId="8" fillId="0" borderId="0" xfId="3" applyFont="1" applyAlignment="1">
      <alignment horizontal="center"/>
    </xf>
    <xf numFmtId="0" fontId="11" fillId="0" borderId="15" xfId="0" applyFont="1" applyBorder="1" applyAlignment="1">
      <alignment vertical="top"/>
    </xf>
    <xf numFmtId="0" fontId="10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vertical="top"/>
    </xf>
    <xf numFmtId="166" fontId="10" fillId="0" borderId="15" xfId="0" applyNumberFormat="1" applyFont="1" applyBorder="1" applyAlignment="1">
      <alignment vertical="top"/>
    </xf>
    <xf numFmtId="0" fontId="9" fillId="0" borderId="19" xfId="3" applyFont="1" applyBorder="1" applyAlignment="1">
      <alignment horizontal="center" vertical="top" wrapText="1"/>
    </xf>
    <xf numFmtId="0" fontId="9" fillId="0" borderId="18" xfId="3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9" fillId="0" borderId="20" xfId="3" applyFont="1" applyBorder="1" applyAlignment="1">
      <alignment horizontal="left" vertical="top" wrapText="1"/>
    </xf>
    <xf numFmtId="0" fontId="9" fillId="0" borderId="20" xfId="3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166" fontId="10" fillId="0" borderId="1" xfId="1" applyNumberFormat="1" applyFont="1" applyBorder="1" applyAlignment="1">
      <alignment vertical="top" wrapText="1"/>
    </xf>
    <xf numFmtId="165" fontId="10" fillId="0" borderId="1" xfId="1" applyNumberFormat="1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166" fontId="11" fillId="0" borderId="0" xfId="0" applyNumberFormat="1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10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18" xfId="3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4" borderId="0" xfId="0" applyFont="1" applyFill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166" fontId="10" fillId="0" borderId="1" xfId="1" applyNumberFormat="1" applyFont="1" applyBorder="1" applyAlignment="1">
      <alignment horizontal="center" vertical="top" wrapText="1"/>
    </xf>
    <xf numFmtId="165" fontId="10" fillId="0" borderId="1" xfId="1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166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166" fontId="10" fillId="0" borderId="0" xfId="0" applyNumberFormat="1" applyFont="1" applyAlignment="1">
      <alignment horizontal="left" vertical="top" wrapText="1"/>
    </xf>
    <xf numFmtId="0" fontId="10" fillId="0" borderId="1" xfId="0" applyFont="1" applyBorder="1" applyAlignment="1">
      <alignment vertical="top" shrinkToFit="1"/>
    </xf>
    <xf numFmtId="0" fontId="10" fillId="0" borderId="12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1" applyNumberFormat="1" applyFont="1" applyBorder="1" applyAlignment="1">
      <alignment horizontal="center" vertical="top" wrapText="1"/>
    </xf>
    <xf numFmtId="43" fontId="10" fillId="0" borderId="1" xfId="1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top"/>
    </xf>
    <xf numFmtId="0" fontId="23" fillId="0" borderId="1" xfId="0" applyFont="1" applyBorder="1" applyAlignment="1">
      <alignment vertical="top"/>
    </xf>
    <xf numFmtId="43" fontId="11" fillId="0" borderId="0" xfId="1" applyFont="1" applyFill="1" applyBorder="1" applyAlignment="1">
      <alignment vertical="top" wrapText="1"/>
    </xf>
    <xf numFmtId="0" fontId="10" fillId="0" borderId="19" xfId="3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165" fontId="11" fillId="0" borderId="1" xfId="1" applyNumberFormat="1" applyFont="1" applyBorder="1" applyAlignment="1">
      <alignment horizontal="center" vertical="top" wrapText="1"/>
    </xf>
    <xf numFmtId="165" fontId="11" fillId="0" borderId="1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43" fontId="10" fillId="0" borderId="0" xfId="7" applyFont="1" applyFill="1" applyBorder="1" applyAlignment="1">
      <alignment horizontal="center" vertical="top"/>
    </xf>
    <xf numFmtId="43" fontId="11" fillId="0" borderId="0" xfId="7" applyFont="1" applyFill="1" applyBorder="1" applyAlignment="1">
      <alignment vertical="top" wrapText="1"/>
    </xf>
    <xf numFmtId="166" fontId="11" fillId="4" borderId="0" xfId="0" applyNumberFormat="1" applyFont="1" applyFill="1" applyBorder="1" applyAlignment="1">
      <alignment vertical="top" wrapText="1"/>
    </xf>
    <xf numFmtId="43" fontId="11" fillId="0" borderId="0" xfId="8" applyFont="1" applyFill="1" applyBorder="1" applyAlignment="1">
      <alignment horizontal="center" vertical="top"/>
    </xf>
    <xf numFmtId="43" fontId="11" fillId="0" borderId="0" xfId="1" applyFont="1" applyFill="1" applyBorder="1" applyAlignment="1">
      <alignment horizontal="center" vertical="top"/>
    </xf>
    <xf numFmtId="0" fontId="9" fillId="0" borderId="0" xfId="9" applyFont="1" applyAlignment="1">
      <alignment horizontal="left" vertical="top" wrapText="1"/>
    </xf>
    <xf numFmtId="0" fontId="9" fillId="0" borderId="0" xfId="9" applyFont="1"/>
    <xf numFmtId="0" fontId="8" fillId="0" borderId="0" xfId="9" applyFont="1" applyAlignment="1">
      <alignment horizontal="center"/>
    </xf>
    <xf numFmtId="0" fontId="8" fillId="0" borderId="0" xfId="9" applyFont="1" applyAlignment="1">
      <alignment horizontal="center" vertical="center"/>
    </xf>
    <xf numFmtId="167" fontId="8" fillId="0" borderId="0" xfId="9" applyNumberFormat="1" applyFont="1" applyAlignment="1">
      <alignment horizontal="center" vertical="center"/>
    </xf>
    <xf numFmtId="167" fontId="8" fillId="0" borderId="0" xfId="9" applyNumberFormat="1" applyFont="1" applyAlignment="1">
      <alignment horizontal="center"/>
    </xf>
    <xf numFmtId="165" fontId="11" fillId="0" borderId="0" xfId="11" applyNumberFormat="1" applyFont="1" applyFill="1" applyAlignment="1">
      <alignment horizontal="right"/>
    </xf>
    <xf numFmtId="167" fontId="8" fillId="0" borderId="0" xfId="9" applyNumberFormat="1" applyFont="1" applyAlignment="1">
      <alignment vertical="center"/>
    </xf>
    <xf numFmtId="165" fontId="8" fillId="0" borderId="0" xfId="1" applyNumberFormat="1" applyFont="1" applyAlignment="1">
      <alignment horizontal="center"/>
    </xf>
    <xf numFmtId="3" fontId="9" fillId="0" borderId="0" xfId="9" applyNumberFormat="1" applyFont="1" applyAlignment="1">
      <alignment horizontal="right" vertical="center"/>
    </xf>
    <xf numFmtId="167" fontId="9" fillId="0" borderId="0" xfId="9" applyNumberFormat="1" applyFont="1" applyAlignment="1">
      <alignment horizontal="left" vertical="top"/>
    </xf>
    <xf numFmtId="165" fontId="11" fillId="0" borderId="0" xfId="11" applyNumberFormat="1" applyFont="1" applyFill="1" applyAlignment="1">
      <alignment horizontal="center"/>
    </xf>
    <xf numFmtId="0" fontId="8" fillId="0" borderId="0" xfId="9" applyFont="1" applyBorder="1" applyAlignment="1">
      <alignment horizontal="center"/>
    </xf>
    <xf numFmtId="0" fontId="8" fillId="0" borderId="0" xfId="9" applyFont="1" applyBorder="1"/>
    <xf numFmtId="167" fontId="8" fillId="0" borderId="0" xfId="9" applyNumberFormat="1" applyFont="1" applyBorder="1" applyAlignment="1">
      <alignment vertical="center"/>
    </xf>
    <xf numFmtId="167" fontId="9" fillId="0" borderId="0" xfId="9" applyNumberFormat="1" applyFont="1" applyBorder="1" applyAlignment="1">
      <alignment vertical="top" wrapText="1"/>
    </xf>
    <xf numFmtId="0" fontId="8" fillId="0" borderId="0" xfId="9" applyFont="1" applyBorder="1" applyAlignment="1">
      <alignment vertical="center"/>
    </xf>
    <xf numFmtId="0" fontId="9" fillId="0" borderId="0" xfId="9" applyFont="1" applyBorder="1" applyAlignment="1">
      <alignment vertical="top" wrapText="1"/>
    </xf>
    <xf numFmtId="0" fontId="9" fillId="0" borderId="0" xfId="9" applyFont="1" applyBorder="1" applyAlignment="1">
      <alignment horizontal="left" vertical="top" wrapText="1"/>
    </xf>
    <xf numFmtId="0" fontId="8" fillId="0" borderId="0" xfId="9" applyFont="1" applyBorder="1" applyAlignment="1">
      <alignment vertical="top" wrapText="1"/>
    </xf>
    <xf numFmtId="0" fontId="9" fillId="0" borderId="0" xfId="9" applyFont="1" applyBorder="1"/>
    <xf numFmtId="0" fontId="9" fillId="0" borderId="0" xfId="9" applyFont="1" applyBorder="1" applyAlignment="1">
      <alignment vertical="center" wrapText="1"/>
    </xf>
    <xf numFmtId="0" fontId="9" fillId="0" borderId="0" xfId="9" applyFont="1" applyBorder="1" applyAlignment="1">
      <alignment wrapText="1"/>
    </xf>
    <xf numFmtId="0" fontId="8" fillId="0" borderId="0" xfId="9" applyFont="1" applyBorder="1" applyAlignment="1">
      <alignment vertical="top"/>
    </xf>
    <xf numFmtId="0" fontId="9" fillId="0" borderId="0" xfId="6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8" fillId="0" borderId="0" xfId="10" applyFont="1" applyBorder="1"/>
    <xf numFmtId="0" fontId="9" fillId="0" borderId="0" xfId="0" applyFont="1" applyBorder="1" applyAlignment="1">
      <alignment vertical="center" wrapText="1"/>
    </xf>
    <xf numFmtId="3" fontId="10" fillId="0" borderId="0" xfId="13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/>
    </xf>
    <xf numFmtId="0" fontId="8" fillId="0" borderId="23" xfId="9" applyFont="1" applyBorder="1" applyAlignment="1">
      <alignment horizontal="left" wrapText="1"/>
    </xf>
    <xf numFmtId="0" fontId="9" fillId="0" borderId="0" xfId="9" applyFont="1" applyAlignment="1">
      <alignment horizontal="left" vertical="top" wrapText="1"/>
    </xf>
    <xf numFmtId="0" fontId="9" fillId="0" borderId="0" xfId="9" applyFont="1"/>
    <xf numFmtId="0" fontId="8" fillId="0" borderId="0" xfId="9" applyFont="1" applyAlignment="1">
      <alignment horizontal="center"/>
    </xf>
    <xf numFmtId="0" fontId="8" fillId="0" borderId="0" xfId="9" applyFont="1" applyAlignment="1">
      <alignment horizontal="center" vertical="center"/>
    </xf>
    <xf numFmtId="0" fontId="8" fillId="0" borderId="23" xfId="9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9" fillId="0" borderId="0" xfId="9" applyFont="1" applyBorder="1" applyAlignment="1">
      <alignment horizontal="left" vertical="top" wrapText="1"/>
    </xf>
    <xf numFmtId="167" fontId="8" fillId="0" borderId="0" xfId="9" applyNumberFormat="1" applyFont="1" applyAlignment="1">
      <alignment horizontal="center" vertical="center"/>
    </xf>
    <xf numFmtId="167" fontId="8" fillId="0" borderId="0" xfId="9" applyNumberFormat="1" applyFont="1" applyAlignment="1">
      <alignment horizontal="center"/>
    </xf>
    <xf numFmtId="0" fontId="9" fillId="0" borderId="0" xfId="9" applyFont="1" applyAlignment="1">
      <alignment horizontal="center" vertical="top" wrapText="1"/>
    </xf>
    <xf numFmtId="167" fontId="8" fillId="0" borderId="0" xfId="9" applyNumberFormat="1" applyFont="1" applyAlignment="1">
      <alignment horizontal="right"/>
    </xf>
    <xf numFmtId="0" fontId="8" fillId="0" borderId="0" xfId="9" applyFont="1" applyAlignment="1">
      <alignment horizontal="left" wrapText="1"/>
    </xf>
    <xf numFmtId="0" fontId="8" fillId="0" borderId="0" xfId="9" applyFont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left" vertical="top"/>
    </xf>
    <xf numFmtId="0" fontId="8" fillId="0" borderId="16" xfId="3" applyFont="1" applyBorder="1" applyAlignment="1">
      <alignment horizontal="left" vertical="top"/>
    </xf>
    <xf numFmtId="0" fontId="8" fillId="0" borderId="0" xfId="3" applyFont="1" applyBorder="1" applyAlignment="1">
      <alignment horizontal="left" vertical="top"/>
    </xf>
    <xf numFmtId="0" fontId="9" fillId="0" borderId="0" xfId="3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165" fontId="11" fillId="0" borderId="0" xfId="0" applyNumberFormat="1" applyFont="1" applyBorder="1" applyAlignment="1">
      <alignment vertical="top" wrapText="1"/>
    </xf>
    <xf numFmtId="165" fontId="10" fillId="0" borderId="1" xfId="1" applyNumberFormat="1" applyFont="1" applyBorder="1" applyAlignment="1">
      <alignment vertical="top"/>
    </xf>
    <xf numFmtId="43" fontId="11" fillId="0" borderId="0" xfId="8" applyFont="1" applyFill="1" applyBorder="1" applyAlignment="1">
      <alignment vertical="top" wrapText="1"/>
    </xf>
    <xf numFmtId="0" fontId="14" fillId="0" borderId="5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8" fillId="0" borderId="23" xfId="9" applyFont="1" applyBorder="1" applyAlignment="1">
      <alignment horizontal="center" vertical="center" wrapText="1"/>
    </xf>
    <xf numFmtId="0" fontId="8" fillId="0" borderId="23" xfId="9" applyFont="1" applyBorder="1" applyAlignment="1">
      <alignment horizontal="center" vertical="center"/>
    </xf>
    <xf numFmtId="0" fontId="10" fillId="0" borderId="0" xfId="9" applyFont="1" applyAlignment="1"/>
    <xf numFmtId="0" fontId="9" fillId="0" borderId="0" xfId="9" applyFont="1" applyAlignment="1">
      <alignment horizontal="left"/>
    </xf>
    <xf numFmtId="0" fontId="10" fillId="0" borderId="0" xfId="9" applyFont="1" applyAlignment="1">
      <alignment horizontal="left"/>
    </xf>
    <xf numFmtId="165" fontId="9" fillId="0" borderId="0" xfId="1" applyNumberFormat="1" applyFont="1" applyAlignment="1">
      <alignment horizontal="left"/>
    </xf>
    <xf numFmtId="165" fontId="9" fillId="0" borderId="24" xfId="1" applyNumberFormat="1" applyFont="1" applyBorder="1" applyAlignment="1">
      <alignment horizontal="left"/>
    </xf>
    <xf numFmtId="165" fontId="8" fillId="0" borderId="0" xfId="1" applyNumberFormat="1" applyFont="1" applyAlignment="1">
      <alignment horizontal="left"/>
    </xf>
    <xf numFmtId="165" fontId="8" fillId="0" borderId="23" xfId="1" applyNumberFormat="1" applyFont="1" applyBorder="1" applyAlignment="1">
      <alignment horizontal="left"/>
    </xf>
    <xf numFmtId="166" fontId="11" fillId="0" borderId="1" xfId="1" applyNumberFormat="1" applyFont="1" applyBorder="1" applyAlignment="1">
      <alignment vertical="top"/>
    </xf>
    <xf numFmtId="165" fontId="10" fillId="0" borderId="1" xfId="1" applyNumberFormat="1" applyFont="1" applyBorder="1" applyAlignment="1">
      <alignment horizontal="center" vertical="top"/>
    </xf>
    <xf numFmtId="165" fontId="10" fillId="0" borderId="1" xfId="1" applyNumberFormat="1" applyFont="1" applyFill="1" applyBorder="1" applyAlignment="1">
      <alignment horizontal="center" vertical="top"/>
    </xf>
    <xf numFmtId="165" fontId="10" fillId="0" borderId="4" xfId="1" applyNumberFormat="1" applyFont="1" applyBorder="1" applyAlignment="1">
      <alignment vertical="top"/>
    </xf>
    <xf numFmtId="166" fontId="11" fillId="0" borderId="1" xfId="0" applyNumberFormat="1" applyFont="1" applyBorder="1" applyAlignment="1">
      <alignment vertical="top"/>
    </xf>
    <xf numFmtId="165" fontId="11" fillId="0" borderId="1" xfId="0" applyNumberFormat="1" applyFont="1" applyBorder="1" applyAlignment="1">
      <alignment vertical="top"/>
    </xf>
    <xf numFmtId="165" fontId="8" fillId="4" borderId="4" xfId="1" applyNumberFormat="1" applyFont="1" applyFill="1" applyBorder="1" applyAlignment="1">
      <alignment vertical="top"/>
    </xf>
    <xf numFmtId="165" fontId="11" fillId="0" borderId="1" xfId="1" applyNumberFormat="1" applyFont="1" applyBorder="1" applyAlignment="1">
      <alignment vertical="top"/>
    </xf>
    <xf numFmtId="165" fontId="10" fillId="0" borderId="1" xfId="1" applyNumberFormat="1" applyFont="1" applyBorder="1" applyAlignment="1" applyProtection="1">
      <alignment vertical="top"/>
    </xf>
    <xf numFmtId="165" fontId="10" fillId="0" borderId="1" xfId="1" applyNumberFormat="1" applyFont="1" applyBorder="1" applyAlignment="1" applyProtection="1">
      <alignment horizontal="center" vertical="top"/>
    </xf>
    <xf numFmtId="165" fontId="10" fillId="9" borderId="1" xfId="1" applyNumberFormat="1" applyFont="1" applyFill="1" applyBorder="1" applyAlignment="1" applyProtection="1">
      <alignment vertical="top"/>
    </xf>
    <xf numFmtId="165" fontId="8" fillId="4" borderId="4" xfId="6" applyNumberFormat="1" applyFont="1" applyFill="1" applyBorder="1" applyAlignment="1">
      <alignment vertical="top"/>
    </xf>
    <xf numFmtId="166" fontId="11" fillId="4" borderId="1" xfId="0" applyNumberFormat="1" applyFont="1" applyFill="1" applyBorder="1" applyAlignment="1">
      <alignment vertical="top"/>
    </xf>
    <xf numFmtId="166" fontId="10" fillId="0" borderId="1" xfId="1" applyNumberFormat="1" applyFont="1" applyBorder="1" applyAlignment="1">
      <alignment horizontal="center" vertical="top"/>
    </xf>
    <xf numFmtId="166" fontId="10" fillId="0" borderId="1" xfId="1" applyNumberFormat="1" applyFont="1" applyBorder="1" applyAlignment="1">
      <alignment vertical="top"/>
    </xf>
    <xf numFmtId="165" fontId="11" fillId="4" borderId="4" xfId="6" applyNumberFormat="1" applyFont="1" applyFill="1" applyBorder="1" applyAlignment="1">
      <alignment vertical="top"/>
    </xf>
    <xf numFmtId="166" fontId="10" fillId="0" borderId="1" xfId="1" applyNumberFormat="1" applyFont="1" applyFill="1" applyBorder="1" applyAlignment="1">
      <alignment horizontal="center" vertical="top"/>
    </xf>
    <xf numFmtId="165" fontId="10" fillId="0" borderId="1" xfId="1" applyNumberFormat="1" applyFont="1" applyFill="1" applyBorder="1" applyAlignment="1">
      <alignment vertical="top"/>
    </xf>
    <xf numFmtId="166" fontId="10" fillId="0" borderId="1" xfId="1" applyNumberFormat="1" applyFont="1" applyBorder="1" applyAlignment="1">
      <alignment vertical="center"/>
    </xf>
    <xf numFmtId="165" fontId="10" fillId="0" borderId="1" xfId="1" applyNumberFormat="1" applyFont="1" applyBorder="1" applyAlignment="1">
      <alignment vertical="center"/>
    </xf>
    <xf numFmtId="166" fontId="10" fillId="0" borderId="1" xfId="1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5" fontId="11" fillId="0" borderId="1" xfId="1" applyNumberFormat="1" applyFont="1" applyBorder="1" applyAlignment="1">
      <alignment vertical="center"/>
    </xf>
    <xf numFmtId="165" fontId="10" fillId="0" borderId="1" xfId="1" applyNumberFormat="1" applyFont="1" applyBorder="1" applyAlignment="1">
      <alignment horizontal="left" vertical="top"/>
    </xf>
    <xf numFmtId="166" fontId="10" fillId="0" borderId="1" xfId="1" applyNumberFormat="1" applyFont="1" applyFill="1" applyBorder="1" applyAlignment="1">
      <alignment vertical="top"/>
    </xf>
    <xf numFmtId="165" fontId="9" fillId="4" borderId="4" xfId="6" applyNumberFormat="1" applyFont="1" applyFill="1" applyBorder="1" applyAlignment="1">
      <alignment vertical="top"/>
    </xf>
    <xf numFmtId="165" fontId="10" fillId="4" borderId="1" xfId="1" applyNumberFormat="1" applyFont="1" applyFill="1" applyBorder="1" applyAlignment="1">
      <alignment vertical="top"/>
    </xf>
    <xf numFmtId="165" fontId="10" fillId="0" borderId="1" xfId="8" applyNumberFormat="1" applyFont="1" applyFill="1" applyBorder="1" applyAlignment="1">
      <alignment vertical="top"/>
    </xf>
    <xf numFmtId="43" fontId="11" fillId="0" borderId="1" xfId="1" applyFont="1" applyFill="1" applyBorder="1" applyAlignment="1">
      <alignment vertical="top"/>
    </xf>
    <xf numFmtId="165" fontId="11" fillId="0" borderId="1" xfId="8" applyNumberFormat="1" applyFont="1" applyFill="1" applyBorder="1" applyAlignment="1">
      <alignment vertical="top"/>
    </xf>
    <xf numFmtId="43" fontId="11" fillId="0" borderId="1" xfId="8" applyFont="1" applyFill="1" applyBorder="1" applyAlignment="1">
      <alignment vertical="top"/>
    </xf>
    <xf numFmtId="165" fontId="11" fillId="0" borderId="1" xfId="1" applyNumberFormat="1" applyFont="1" applyFill="1" applyBorder="1" applyAlignment="1">
      <alignment vertical="top"/>
    </xf>
    <xf numFmtId="165" fontId="10" fillId="4" borderId="1" xfId="1" applyNumberFormat="1" applyFont="1" applyFill="1" applyBorder="1" applyAlignment="1">
      <alignment horizontal="center" vertical="top"/>
    </xf>
    <xf numFmtId="166" fontId="10" fillId="0" borderId="1" xfId="0" applyNumberFormat="1" applyFont="1" applyBorder="1" applyAlignment="1">
      <alignment vertical="top"/>
    </xf>
    <xf numFmtId="166" fontId="10" fillId="0" borderId="11" xfId="0" applyNumberFormat="1" applyFont="1" applyBorder="1" applyAlignment="1">
      <alignment vertical="top"/>
    </xf>
    <xf numFmtId="0" fontId="10" fillId="0" borderId="11" xfId="0" applyFont="1" applyBorder="1" applyAlignment="1">
      <alignment vertical="top"/>
    </xf>
    <xf numFmtId="166" fontId="10" fillId="0" borderId="8" xfId="0" applyNumberFormat="1" applyFont="1" applyBorder="1" applyAlignment="1">
      <alignment vertical="top"/>
    </xf>
    <xf numFmtId="0" fontId="10" fillId="0" borderId="8" xfId="0" applyFont="1" applyBorder="1" applyAlignment="1">
      <alignment vertical="top"/>
    </xf>
    <xf numFmtId="166" fontId="10" fillId="0" borderId="14" xfId="0" applyNumberFormat="1" applyFont="1" applyBorder="1" applyAlignment="1">
      <alignment vertical="top"/>
    </xf>
    <xf numFmtId="0" fontId="10" fillId="0" borderId="14" xfId="0" applyFont="1" applyBorder="1" applyAlignment="1">
      <alignment vertical="top"/>
    </xf>
    <xf numFmtId="165" fontId="10" fillId="0" borderId="14" xfId="1" applyNumberFormat="1" applyFont="1" applyFill="1" applyBorder="1" applyAlignment="1">
      <alignment vertical="top"/>
    </xf>
    <xf numFmtId="165" fontId="8" fillId="0" borderId="4" xfId="6" applyNumberFormat="1" applyFont="1" applyBorder="1" applyAlignment="1">
      <alignment horizontal="left" vertical="top"/>
    </xf>
    <xf numFmtId="3" fontId="10" fillId="0" borderId="1" xfId="0" applyNumberFormat="1" applyFont="1" applyBorder="1" applyAlignment="1">
      <alignment vertical="top"/>
    </xf>
    <xf numFmtId="166" fontId="10" fillId="10" borderId="1" xfId="0" applyNumberFormat="1" applyFont="1" applyFill="1" applyBorder="1" applyAlignment="1">
      <alignment vertical="top"/>
    </xf>
    <xf numFmtId="0" fontId="10" fillId="10" borderId="1" xfId="0" applyFont="1" applyFill="1" applyBorder="1" applyAlignment="1">
      <alignment vertical="top"/>
    </xf>
    <xf numFmtId="165" fontId="10" fillId="0" borderId="1" xfId="7" applyNumberFormat="1" applyFont="1" applyFill="1" applyBorder="1" applyAlignment="1">
      <alignment vertical="top"/>
    </xf>
    <xf numFmtId="165" fontId="11" fillId="0" borderId="1" xfId="7" applyNumberFormat="1" applyFont="1" applyFill="1" applyBorder="1" applyAlignment="1">
      <alignment vertical="top"/>
    </xf>
    <xf numFmtId="43" fontId="11" fillId="0" borderId="1" xfId="7" applyFont="1" applyFill="1" applyBorder="1" applyAlignment="1">
      <alignment vertical="top"/>
    </xf>
    <xf numFmtId="167" fontId="9" fillId="0" borderId="0" xfId="9" applyNumberFormat="1" applyFont="1" applyAlignment="1"/>
    <xf numFmtId="167" fontId="10" fillId="0" borderId="0" xfId="9" applyNumberFormat="1" applyFont="1" applyAlignment="1"/>
    <xf numFmtId="167" fontId="9" fillId="0" borderId="0" xfId="9" applyNumberFormat="1" applyFont="1" applyAlignment="1">
      <alignment horizontal="left"/>
    </xf>
    <xf numFmtId="0" fontId="9" fillId="0" borderId="0" xfId="9" applyFont="1" applyAlignment="1"/>
    <xf numFmtId="0" fontId="1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0" xfId="9" applyFont="1" applyAlignment="1">
      <alignment horizontal="center"/>
    </xf>
    <xf numFmtId="0" fontId="9" fillId="0" borderId="0" xfId="9" applyFont="1"/>
    <xf numFmtId="0" fontId="8" fillId="0" borderId="0" xfId="9" applyFont="1" applyAlignment="1">
      <alignment horizontal="center" vertical="center"/>
    </xf>
    <xf numFmtId="0" fontId="9" fillId="0" borderId="0" xfId="9" applyFont="1" applyAlignment="1">
      <alignment horizontal="left" vertical="top" wrapText="1"/>
    </xf>
    <xf numFmtId="0" fontId="9" fillId="0" borderId="0" xfId="9" applyFont="1" applyBorder="1" applyAlignment="1">
      <alignment horizontal="left" vertical="top" wrapText="1"/>
    </xf>
    <xf numFmtId="167" fontId="8" fillId="0" borderId="0" xfId="9" applyNumberFormat="1" applyFont="1" applyAlignment="1">
      <alignment horizontal="center"/>
    </xf>
    <xf numFmtId="167" fontId="8" fillId="0" borderId="0" xfId="9" applyNumberFormat="1" applyFont="1" applyAlignment="1">
      <alignment horizontal="center" vertical="center"/>
    </xf>
    <xf numFmtId="0" fontId="9" fillId="0" borderId="25" xfId="3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166" fontId="10" fillId="0" borderId="0" xfId="0" applyNumberFormat="1" applyFont="1" applyBorder="1" applyAlignment="1">
      <alignment vertical="top"/>
    </xf>
    <xf numFmtId="0" fontId="9" fillId="0" borderId="0" xfId="9" applyFont="1" applyAlignment="1">
      <alignment horizontal="left" vertical="top" wrapText="1"/>
    </xf>
    <xf numFmtId="0" fontId="9" fillId="0" borderId="0" xfId="9" applyFont="1"/>
    <xf numFmtId="0" fontId="9" fillId="0" borderId="0" xfId="9" applyFont="1" applyBorder="1" applyAlignment="1">
      <alignment horizontal="left" vertical="top" wrapText="1"/>
    </xf>
    <xf numFmtId="0" fontId="8" fillId="0" borderId="0" xfId="9" applyFont="1" applyBorder="1" applyAlignment="1">
      <alignment horizontal="left" vertical="top" wrapText="1"/>
    </xf>
    <xf numFmtId="0" fontId="9" fillId="0" borderId="0" xfId="9" applyFont="1"/>
    <xf numFmtId="0" fontId="8" fillId="0" borderId="0" xfId="9" applyFont="1" applyAlignment="1">
      <alignment horizontal="center" vertical="center"/>
    </xf>
    <xf numFmtId="167" fontId="8" fillId="0" borderId="0" xfId="9" applyNumberFormat="1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9" fillId="0" borderId="0" xfId="9" applyFont="1"/>
    <xf numFmtId="167" fontId="8" fillId="0" borderId="0" xfId="9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23" xfId="9" applyFont="1" applyBorder="1" applyAlignment="1">
      <alignment horizontal="center" vertical="top" wrapText="1"/>
    </xf>
    <xf numFmtId="0" fontId="8" fillId="0" borderId="23" xfId="9" applyFont="1" applyBorder="1" applyAlignment="1">
      <alignment horizontal="left" wrapText="1"/>
    </xf>
    <xf numFmtId="0" fontId="8" fillId="0" borderId="23" xfId="9" applyFont="1" applyBorder="1" applyAlignment="1">
      <alignment horizontal="center" wrapText="1"/>
    </xf>
    <xf numFmtId="0" fontId="10" fillId="0" borderId="23" xfId="9" applyFont="1" applyBorder="1"/>
    <xf numFmtId="0" fontId="9" fillId="0" borderId="24" xfId="9" applyFont="1" applyBorder="1" applyAlignment="1">
      <alignment horizontal="left" vertical="top" wrapText="1"/>
    </xf>
    <xf numFmtId="0" fontId="10" fillId="0" borderId="24" xfId="9" applyFont="1" applyBorder="1"/>
    <xf numFmtId="0" fontId="9" fillId="0" borderId="0" xfId="9" applyFont="1" applyAlignment="1">
      <alignment horizontal="left" vertical="top" wrapText="1"/>
    </xf>
    <xf numFmtId="0" fontId="9" fillId="0" borderId="0" xfId="9" applyFont="1"/>
    <xf numFmtId="0" fontId="8" fillId="0" borderId="24" xfId="9" applyFont="1" applyBorder="1" applyAlignment="1">
      <alignment horizontal="left" wrapText="1"/>
    </xf>
    <xf numFmtId="0" fontId="10" fillId="0" borderId="0" xfId="9" applyFont="1" applyAlignment="1"/>
    <xf numFmtId="0" fontId="10" fillId="0" borderId="0" xfId="9" applyFont="1" applyAlignment="1">
      <alignment wrapText="1"/>
    </xf>
    <xf numFmtId="0" fontId="10" fillId="0" borderId="0" xfId="9" applyFont="1" applyAlignment="1">
      <alignment horizontal="left"/>
    </xf>
    <xf numFmtId="0" fontId="8" fillId="0" borderId="0" xfId="9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0" fillId="0" borderId="17" xfId="3" applyFont="1" applyBorder="1" applyAlignment="1">
      <alignment horizontal="center" vertical="center" wrapText="1"/>
    </xf>
    <xf numFmtId="0" fontId="10" fillId="0" borderId="18" xfId="3" applyFont="1" applyBorder="1" applyAlignment="1">
      <alignment vertical="center"/>
    </xf>
    <xf numFmtId="0" fontId="9" fillId="0" borderId="1" xfId="3" applyFont="1" applyBorder="1" applyAlignment="1">
      <alignment horizontal="center" vertical="top"/>
    </xf>
    <xf numFmtId="0" fontId="10" fillId="0" borderId="1" xfId="3" applyFont="1" applyBorder="1"/>
    <xf numFmtId="0" fontId="11" fillId="0" borderId="0" xfId="0" applyFont="1" applyAlignment="1">
      <alignment horizontal="left" vertical="top" wrapText="1"/>
    </xf>
    <xf numFmtId="165" fontId="10" fillId="0" borderId="22" xfId="7" applyNumberFormat="1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 wrapText="1"/>
    </xf>
    <xf numFmtId="165" fontId="11" fillId="0" borderId="22" xfId="8" applyNumberFormat="1" applyFont="1" applyFill="1" applyBorder="1" applyAlignment="1">
      <alignment horizontal="center" vertical="top"/>
    </xf>
    <xf numFmtId="165" fontId="11" fillId="0" borderId="22" xfId="1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0" xfId="9" applyFont="1" applyBorder="1" applyAlignment="1">
      <alignment horizontal="left" vertical="top" wrapText="1"/>
    </xf>
    <xf numFmtId="167" fontId="8" fillId="0" borderId="0" xfId="9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9" applyFont="1" applyBorder="1" applyAlignment="1">
      <alignment horizontal="left" vertical="top" wrapText="1"/>
    </xf>
    <xf numFmtId="0" fontId="10" fillId="0" borderId="0" xfId="9" applyFont="1" applyAlignment="1">
      <alignment horizontal="left" vertical="top" wrapText="1"/>
    </xf>
    <xf numFmtId="167" fontId="8" fillId="0" borderId="0" xfId="9" applyNumberFormat="1" applyFont="1" applyAlignment="1">
      <alignment vertical="center"/>
    </xf>
    <xf numFmtId="167" fontId="8" fillId="0" borderId="0" xfId="9" applyNumberFormat="1" applyFont="1" applyAlignment="1">
      <alignment horizontal="right"/>
    </xf>
    <xf numFmtId="0" fontId="9" fillId="0" borderId="0" xfId="9" applyFont="1" applyAlignment="1">
      <alignment horizontal="left" wrapText="1"/>
    </xf>
    <xf numFmtId="167" fontId="8" fillId="0" borderId="0" xfId="9" applyNumberFormat="1" applyFont="1" applyAlignment="1">
      <alignment horizontal="center"/>
    </xf>
    <xf numFmtId="0" fontId="8" fillId="0" borderId="0" xfId="9" applyFont="1" applyAlignment="1">
      <alignment horizontal="left" vertical="top" wrapText="1"/>
    </xf>
    <xf numFmtId="168" fontId="8" fillId="0" borderId="0" xfId="9" applyNumberFormat="1" applyFont="1" applyAlignment="1">
      <alignment horizontal="center"/>
    </xf>
    <xf numFmtId="167" fontId="9" fillId="0" borderId="0" xfId="9" applyNumberFormat="1" applyFont="1" applyBorder="1" applyAlignment="1">
      <alignment horizontal="left" vertical="top" wrapText="1"/>
    </xf>
    <xf numFmtId="0" fontId="8" fillId="0" borderId="0" xfId="9" applyFont="1" applyAlignment="1">
      <alignment horizontal="left" wrapText="1"/>
    </xf>
    <xf numFmtId="167" fontId="8" fillId="0" borderId="0" xfId="9" applyNumberFormat="1" applyFont="1" applyAlignment="1">
      <alignment horizontal="right" vertical="top"/>
    </xf>
    <xf numFmtId="0" fontId="9" fillId="0" borderId="0" xfId="9" applyFont="1" applyBorder="1" applyAlignment="1">
      <alignment horizontal="left" vertical="center" wrapText="1"/>
    </xf>
    <xf numFmtId="0" fontId="9" fillId="0" borderId="0" xfId="9" applyFont="1" applyBorder="1" applyAlignment="1">
      <alignment horizontal="left" wrapText="1"/>
    </xf>
    <xf numFmtId="167" fontId="8" fillId="0" borderId="0" xfId="9" applyNumberFormat="1" applyFont="1" applyAlignment="1">
      <alignment horizontal="center" vertical="top"/>
    </xf>
    <xf numFmtId="0" fontId="25" fillId="0" borderId="0" xfId="0" applyFont="1" applyBorder="1" applyAlignment="1">
      <alignment horizontal="left" vertical="center" wrapText="1"/>
    </xf>
    <xf numFmtId="165" fontId="11" fillId="0" borderId="0" xfId="11" applyNumberFormat="1" applyFont="1" applyFill="1" applyAlignment="1">
      <alignment horizontal="right"/>
    </xf>
    <xf numFmtId="0" fontId="9" fillId="0" borderId="1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</cellXfs>
  <cellStyles count="14">
    <cellStyle name="Comma 2" xfId="5" xr:uid="{BAF8BCB7-41B1-4D21-AD4F-04E891B72C18}"/>
    <cellStyle name="Comma 2 2" xfId="11" xr:uid="{6F94848A-7373-412C-9E09-0F33A2F604DC}"/>
    <cellStyle name="Comma 3" xfId="12" xr:uid="{B961B01C-E8CD-416E-8ED0-18DAC53769C9}"/>
    <cellStyle name="Normal 2" xfId="3" xr:uid="{7E6DC810-5BA0-4BCE-8D2D-16F01701C81C}"/>
    <cellStyle name="Normal 2 2" xfId="10" xr:uid="{00680160-2719-46D1-8E79-607DD6860FE4}"/>
    <cellStyle name="Normal 3" xfId="2" xr:uid="{5F2B0A09-E727-47CD-B322-0DB39F313A75}"/>
    <cellStyle name="Normal 4" xfId="9" xr:uid="{5D1B15C9-9DE1-4840-B1E9-D5880CBE640A}"/>
    <cellStyle name="Percent 2" xfId="4" xr:uid="{CDB8FF77-4ED2-40BE-8708-82A3966B21AC}"/>
    <cellStyle name="จุลภาค" xfId="1" builtinId="3"/>
    <cellStyle name="จุลภาค 2" xfId="7" xr:uid="{CE2F65BD-D524-4E7E-B841-7EF0D5ABA8E0}"/>
    <cellStyle name="จุลภาค 3" xfId="8" xr:uid="{DC1A8BFC-BEF8-415C-9652-40681DB62404}"/>
    <cellStyle name="ปกติ" xfId="0" builtinId="0"/>
    <cellStyle name="ปกติ 2" xfId="13" xr:uid="{7AF5619C-9918-4EB3-ACF5-131C503D8436}"/>
    <cellStyle name="ปกติ 2 2" xfId="6" xr:uid="{053EB238-A5A2-4A9B-835B-2F2DE7A25A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%23BMA\03_Working_Details\&#3605;&#3633;&#3623;&#3629;&#3618;&#3656;&#3634;&#3591;&#3648;&#3621;&#3656;&#3617;\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55A7B-F294-452E-ABE0-0F30D7CCC917}">
  <dimension ref="A1:C25"/>
  <sheetViews>
    <sheetView showGridLines="0" view="pageLayout" zoomScaleNormal="100" zoomScaleSheetLayoutView="100" workbookViewId="0">
      <selection activeCell="B6" sqref="B6"/>
    </sheetView>
  </sheetViews>
  <sheetFormatPr defaultRowHeight="14.4"/>
  <cols>
    <col min="1" max="1" width="64.109375" customWidth="1"/>
    <col min="2" max="2" width="11.6640625" bestFit="1" customWidth="1"/>
    <col min="3" max="3" width="11.109375" customWidth="1"/>
  </cols>
  <sheetData>
    <row r="1" spans="1:3" ht="24.6">
      <c r="A1" s="390" t="s">
        <v>1032</v>
      </c>
      <c r="B1" s="390"/>
      <c r="C1" s="390"/>
    </row>
    <row r="2" spans="1:3" ht="21">
      <c r="A2" s="230" t="s">
        <v>460</v>
      </c>
    </row>
    <row r="3" spans="1:3" ht="21">
      <c r="A3" s="83" t="s">
        <v>461</v>
      </c>
    </row>
    <row r="4" spans="1:3" ht="21">
      <c r="A4" s="83" t="s">
        <v>462</v>
      </c>
    </row>
    <row r="5" spans="1:3" ht="21">
      <c r="A5" s="83" t="s">
        <v>463</v>
      </c>
    </row>
    <row r="6" spans="1:3" ht="21">
      <c r="A6" s="83" t="s">
        <v>464</v>
      </c>
    </row>
    <row r="7" spans="1:3" ht="21">
      <c r="A7" s="83" t="s">
        <v>465</v>
      </c>
    </row>
    <row r="8" spans="1:3" ht="21">
      <c r="A8" s="84" t="s">
        <v>466</v>
      </c>
    </row>
    <row r="9" spans="1:3" ht="21">
      <c r="A9" s="83" t="s">
        <v>467</v>
      </c>
    </row>
    <row r="10" spans="1:3" ht="21">
      <c r="A10" s="83" t="s">
        <v>468</v>
      </c>
    </row>
    <row r="11" spans="1:3" ht="21">
      <c r="A11" s="83" t="s">
        <v>469</v>
      </c>
    </row>
    <row r="12" spans="1:3" ht="21">
      <c r="A12" s="83" t="s">
        <v>470</v>
      </c>
    </row>
    <row r="13" spans="1:3" ht="21">
      <c r="A13" s="83" t="s">
        <v>471</v>
      </c>
    </row>
    <row r="15" spans="1:3" ht="21">
      <c r="A15" s="85" t="s">
        <v>472</v>
      </c>
      <c r="B15" s="85" t="s">
        <v>473</v>
      </c>
      <c r="C15" s="85" t="s">
        <v>474</v>
      </c>
    </row>
    <row r="16" spans="1:3" ht="42">
      <c r="A16" s="86" t="s">
        <v>475</v>
      </c>
      <c r="B16" s="87"/>
      <c r="C16" s="85"/>
    </row>
    <row r="17" spans="1:3" ht="21">
      <c r="A17" s="88" t="s">
        <v>476</v>
      </c>
      <c r="B17" s="89">
        <v>1300</v>
      </c>
      <c r="C17" s="90" t="s">
        <v>477</v>
      </c>
    </row>
    <row r="18" spans="1:3" ht="21">
      <c r="A18" s="88" t="s">
        <v>478</v>
      </c>
      <c r="B18" s="91" t="s">
        <v>479</v>
      </c>
      <c r="C18" s="90" t="s">
        <v>480</v>
      </c>
    </row>
    <row r="19" spans="1:3" ht="21">
      <c r="A19" s="92" t="s">
        <v>481</v>
      </c>
      <c r="B19" s="89">
        <v>136</v>
      </c>
      <c r="C19" s="90" t="s">
        <v>482</v>
      </c>
    </row>
    <row r="20" spans="1:3" ht="21">
      <c r="A20" s="92" t="s">
        <v>483</v>
      </c>
      <c r="B20" s="89">
        <v>80</v>
      </c>
      <c r="C20" s="90" t="s">
        <v>480</v>
      </c>
    </row>
    <row r="21" spans="1:3" ht="42">
      <c r="A21" s="92" t="s">
        <v>484</v>
      </c>
      <c r="B21" s="89">
        <v>5</v>
      </c>
      <c r="C21" s="90" t="s">
        <v>482</v>
      </c>
    </row>
    <row r="22" spans="1:3" ht="21">
      <c r="A22" s="92" t="s">
        <v>485</v>
      </c>
      <c r="B22" s="89">
        <v>5600</v>
      </c>
      <c r="C22" s="90" t="s">
        <v>486</v>
      </c>
    </row>
    <row r="23" spans="1:3" ht="21">
      <c r="A23" s="92" t="s">
        <v>487</v>
      </c>
      <c r="B23" s="89">
        <v>20255</v>
      </c>
      <c r="C23" s="90" t="s">
        <v>488</v>
      </c>
    </row>
    <row r="24" spans="1:3" ht="21">
      <c r="A24" s="92" t="s">
        <v>489</v>
      </c>
      <c r="B24" s="89">
        <v>1956</v>
      </c>
      <c r="C24" s="90" t="s">
        <v>488</v>
      </c>
    </row>
    <row r="25" spans="1:3" ht="18">
      <c r="A25" s="93"/>
      <c r="B25" s="94"/>
      <c r="C25" s="95"/>
    </row>
  </sheetData>
  <mergeCells count="1">
    <mergeCell ref="A1:C1"/>
  </mergeCells>
  <pageMargins left="0.8" right="0.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21026-1BFC-4728-B9FD-8A741C3E0FBA}">
  <dimension ref="A1:G110"/>
  <sheetViews>
    <sheetView showGridLines="0" view="pageLayout" topLeftCell="A13" zoomScale="80" zoomScaleNormal="100" zoomScaleSheetLayoutView="100" zoomScalePageLayoutView="80" workbookViewId="0">
      <selection activeCell="D10" sqref="D10"/>
    </sheetView>
  </sheetViews>
  <sheetFormatPr defaultColWidth="6.109375" defaultRowHeight="24.6"/>
  <cols>
    <col min="1" max="1" width="3.44140625" style="96" customWidth="1"/>
    <col min="2" max="2" width="27.6640625" style="96" customWidth="1"/>
    <col min="3" max="3" width="2" style="96" customWidth="1"/>
    <col min="4" max="4" width="27.44140625" style="96" customWidth="1"/>
    <col min="5" max="5" width="2.44140625" style="96" customWidth="1"/>
    <col min="6" max="6" width="28.44140625" style="96" customWidth="1"/>
    <col min="7" max="7" width="4.5546875" style="96" customWidth="1"/>
    <col min="8" max="16384" width="6.109375" style="96"/>
  </cols>
  <sheetData>
    <row r="1" spans="1:7">
      <c r="A1" s="391" t="s">
        <v>459</v>
      </c>
      <c r="B1" s="391"/>
      <c r="C1" s="391"/>
      <c r="D1" s="391"/>
      <c r="E1" s="391"/>
      <c r="F1" s="391"/>
      <c r="G1" s="391"/>
    </row>
    <row r="2" spans="1:7">
      <c r="A2" s="390" t="s">
        <v>490</v>
      </c>
      <c r="B2" s="390"/>
      <c r="C2" s="390"/>
      <c r="D2" s="390"/>
      <c r="E2" s="390"/>
      <c r="F2" s="390"/>
      <c r="G2" s="390"/>
    </row>
    <row r="3" spans="1:7" ht="9.9" customHeight="1"/>
    <row r="4" spans="1:7" ht="20.100000000000001" customHeight="1">
      <c r="D4" s="97" t="s">
        <v>491</v>
      </c>
    </row>
    <row r="5" spans="1:7" s="98" customFormat="1" ht="21.6" customHeight="1">
      <c r="D5" s="99" t="s">
        <v>492</v>
      </c>
    </row>
    <row r="6" spans="1:7" s="98" customFormat="1" ht="21.6" customHeight="1">
      <c r="D6" s="100" t="s">
        <v>493</v>
      </c>
    </row>
    <row r="7" spans="1:7" ht="6" customHeight="1"/>
    <row r="8" spans="1:7" s="98" customFormat="1" ht="20.100000000000001" customHeight="1">
      <c r="B8" s="97" t="s">
        <v>106</v>
      </c>
      <c r="D8" s="97" t="s">
        <v>103</v>
      </c>
      <c r="F8" s="97" t="s">
        <v>494</v>
      </c>
    </row>
    <row r="9" spans="1:7" ht="20.100000000000001" customHeight="1">
      <c r="B9" s="101" t="s">
        <v>495</v>
      </c>
      <c r="D9" s="101" t="s">
        <v>495</v>
      </c>
      <c r="F9" s="101" t="s">
        <v>495</v>
      </c>
    </row>
    <row r="10" spans="1:7" s="102" customFormat="1" ht="20.100000000000001" customHeight="1">
      <c r="B10" s="103" t="s">
        <v>496</v>
      </c>
      <c r="D10" s="103" t="s">
        <v>497</v>
      </c>
      <c r="F10" s="103" t="s">
        <v>498</v>
      </c>
    </row>
    <row r="11" spans="1:7" s="102" customFormat="1" ht="20.100000000000001" customHeight="1">
      <c r="B11" s="104" t="s">
        <v>787</v>
      </c>
      <c r="D11" s="104" t="s">
        <v>499</v>
      </c>
      <c r="F11" s="104" t="s">
        <v>788</v>
      </c>
    </row>
    <row r="12" spans="1:7" s="102" customFormat="1" ht="20.100000000000001" customHeight="1">
      <c r="B12" s="104" t="s">
        <v>500</v>
      </c>
      <c r="D12" s="104" t="s">
        <v>501</v>
      </c>
      <c r="F12" s="104" t="s">
        <v>501</v>
      </c>
    </row>
    <row r="13" spans="1:7" s="102" customFormat="1" ht="20.100000000000001" customHeight="1">
      <c r="B13" s="105" t="s">
        <v>503</v>
      </c>
      <c r="D13" s="105" t="s">
        <v>504</v>
      </c>
      <c r="F13" s="105" t="s">
        <v>503</v>
      </c>
    </row>
    <row r="14" spans="1:7" ht="12.75" customHeight="1"/>
    <row r="15" spans="1:7" s="98" customFormat="1" ht="19.5" customHeight="1">
      <c r="B15" s="392" t="s">
        <v>108</v>
      </c>
      <c r="D15" s="97" t="s">
        <v>505</v>
      </c>
      <c r="F15" s="392" t="s">
        <v>104</v>
      </c>
    </row>
    <row r="16" spans="1:7" ht="17.100000000000001" customHeight="1">
      <c r="B16" s="393"/>
      <c r="D16" s="106" t="s">
        <v>506</v>
      </c>
      <c r="F16" s="393"/>
    </row>
    <row r="17" spans="2:6" ht="20.100000000000001" customHeight="1">
      <c r="B17" s="101" t="s">
        <v>495</v>
      </c>
      <c r="D17" s="101" t="s">
        <v>495</v>
      </c>
      <c r="F17" s="101" t="s">
        <v>495</v>
      </c>
    </row>
    <row r="18" spans="2:6" s="102" customFormat="1" ht="20.100000000000001" customHeight="1">
      <c r="B18" s="103" t="s">
        <v>507</v>
      </c>
      <c r="D18" s="103" t="s">
        <v>508</v>
      </c>
      <c r="F18" s="103" t="s">
        <v>508</v>
      </c>
    </row>
    <row r="19" spans="2:6" s="102" customFormat="1" ht="20.100000000000001" customHeight="1">
      <c r="B19" s="104" t="s">
        <v>509</v>
      </c>
      <c r="D19" s="104" t="s">
        <v>789</v>
      </c>
      <c r="F19" s="104" t="s">
        <v>510</v>
      </c>
    </row>
    <row r="20" spans="2:6" s="102" customFormat="1" ht="20.100000000000001" customHeight="1">
      <c r="B20" s="104" t="s">
        <v>502</v>
      </c>
      <c r="D20" s="104" t="s">
        <v>790</v>
      </c>
      <c r="F20" s="104" t="s">
        <v>511</v>
      </c>
    </row>
    <row r="21" spans="2:6" s="102" customFormat="1" ht="20.100000000000001" customHeight="1">
      <c r="B21" s="105" t="s">
        <v>512</v>
      </c>
      <c r="D21" s="105" t="s">
        <v>513</v>
      </c>
      <c r="F21" s="105" t="s">
        <v>513</v>
      </c>
    </row>
    <row r="22" spans="2:6" ht="12.75" customHeight="1"/>
    <row r="23" spans="2:6" s="98" customFormat="1" ht="20.100000000000001" customHeight="1">
      <c r="B23" s="392" t="s">
        <v>107</v>
      </c>
      <c r="D23" s="97" t="s">
        <v>514</v>
      </c>
      <c r="F23" s="392" t="s">
        <v>109</v>
      </c>
    </row>
    <row r="24" spans="2:6" ht="20.100000000000001" customHeight="1">
      <c r="B24" s="393"/>
      <c r="D24" s="106" t="s">
        <v>515</v>
      </c>
      <c r="F24" s="393"/>
    </row>
    <row r="25" spans="2:6" ht="20.100000000000001" customHeight="1">
      <c r="B25" s="101" t="s">
        <v>495</v>
      </c>
      <c r="D25" s="101" t="s">
        <v>495</v>
      </c>
      <c r="F25" s="101" t="s">
        <v>495</v>
      </c>
    </row>
    <row r="26" spans="2:6" s="102" customFormat="1" ht="20.100000000000001" customHeight="1">
      <c r="B26" s="103" t="s">
        <v>497</v>
      </c>
      <c r="D26" s="103" t="s">
        <v>516</v>
      </c>
      <c r="F26" s="103" t="s">
        <v>508</v>
      </c>
    </row>
    <row r="27" spans="2:6" s="102" customFormat="1" ht="20.100000000000001" customHeight="1">
      <c r="B27" s="104" t="s">
        <v>791</v>
      </c>
      <c r="D27" s="104" t="s">
        <v>517</v>
      </c>
      <c r="F27" s="104" t="s">
        <v>517</v>
      </c>
    </row>
    <row r="28" spans="2:6" s="102" customFormat="1" ht="20.100000000000001" customHeight="1">
      <c r="B28" s="104" t="s">
        <v>792</v>
      </c>
      <c r="D28" s="104" t="s">
        <v>502</v>
      </c>
      <c r="F28" s="104" t="s">
        <v>501</v>
      </c>
    </row>
    <row r="29" spans="2:6" s="102" customFormat="1" ht="20.100000000000001" customHeight="1">
      <c r="B29" s="105" t="s">
        <v>513</v>
      </c>
      <c r="D29" s="105" t="s">
        <v>518</v>
      </c>
      <c r="F29" s="105" t="s">
        <v>503</v>
      </c>
    </row>
    <row r="30" spans="2:6" ht="6" customHeight="1"/>
    <row r="31" spans="2:6" s="98" customFormat="1" ht="20.100000000000001" customHeight="1">
      <c r="B31" s="107"/>
      <c r="D31" s="97" t="s">
        <v>102</v>
      </c>
      <c r="F31" s="107"/>
    </row>
    <row r="32" spans="2:6" ht="20.100000000000001" customHeight="1">
      <c r="B32" s="107"/>
      <c r="D32" s="101" t="s">
        <v>495</v>
      </c>
      <c r="F32" s="107"/>
    </row>
    <row r="33" spans="1:6" s="102" customFormat="1" ht="20.100000000000001" customHeight="1">
      <c r="A33" s="96"/>
      <c r="B33" s="107"/>
      <c r="D33" s="103" t="s">
        <v>497</v>
      </c>
      <c r="E33" s="96"/>
      <c r="F33" s="98"/>
    </row>
    <row r="34" spans="1:6" s="102" customFormat="1" ht="20.100000000000001" customHeight="1">
      <c r="A34" s="96"/>
      <c r="B34" s="98"/>
      <c r="D34" s="104" t="s">
        <v>519</v>
      </c>
      <c r="E34" s="96"/>
      <c r="F34" s="98"/>
    </row>
    <row r="35" spans="1:6" s="102" customFormat="1" ht="20.100000000000001" customHeight="1">
      <c r="A35" s="96"/>
      <c r="B35" s="98"/>
      <c r="D35" s="104" t="s">
        <v>520</v>
      </c>
      <c r="E35" s="96"/>
      <c r="F35" s="98"/>
    </row>
    <row r="36" spans="1:6" s="102" customFormat="1" ht="20.100000000000001" customHeight="1">
      <c r="A36" s="96"/>
      <c r="B36" s="98"/>
      <c r="D36" s="105" t="s">
        <v>513</v>
      </c>
      <c r="E36" s="96"/>
      <c r="F36" s="98"/>
    </row>
    <row r="37" spans="1:6" ht="6" customHeight="1">
      <c r="B37" s="98"/>
      <c r="F37" s="98"/>
    </row>
    <row r="38" spans="1:6" s="98" customFormat="1" ht="20.100000000000001" customHeight="1">
      <c r="B38" s="107"/>
      <c r="D38" s="96"/>
    </row>
    <row r="39" spans="1:6" s="98" customFormat="1" ht="20.100000000000001" customHeight="1">
      <c r="B39" s="107"/>
      <c r="D39" s="96"/>
      <c r="F39" s="107"/>
    </row>
    <row r="40" spans="1:6" ht="20.100000000000001" customHeight="1">
      <c r="B40" s="98"/>
      <c r="F40" s="98"/>
    </row>
    <row r="41" spans="1:6" ht="6" customHeight="1"/>
    <row r="42" spans="1:6" s="102" customFormat="1" ht="14.1" customHeight="1">
      <c r="B42" s="108"/>
      <c r="D42" s="96"/>
      <c r="F42" s="108"/>
    </row>
    <row r="43" spans="1:6" s="102" customFormat="1" ht="14.1" customHeight="1">
      <c r="B43" s="108"/>
      <c r="D43" s="96"/>
      <c r="F43" s="108"/>
    </row>
    <row r="44" spans="1:6" s="102" customFormat="1" ht="14.1" customHeight="1">
      <c r="B44" s="108"/>
      <c r="D44" s="96"/>
      <c r="F44" s="108"/>
    </row>
    <row r="45" spans="1:6" s="102" customFormat="1" ht="14.1" customHeight="1">
      <c r="B45" s="108"/>
      <c r="D45" s="96"/>
      <c r="F45" s="108"/>
    </row>
    <row r="46" spans="1:6" ht="20.100000000000001" customHeight="1"/>
    <row r="47" spans="1:6" ht="20.100000000000001" customHeight="1"/>
    <row r="48" spans="1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</sheetData>
  <mergeCells count="6">
    <mergeCell ref="A1:G1"/>
    <mergeCell ref="A2:G2"/>
    <mergeCell ref="B15:B16"/>
    <mergeCell ref="F15:F16"/>
    <mergeCell ref="B23:B24"/>
    <mergeCell ref="F23:F24"/>
  </mergeCells>
  <printOptions horizontalCentered="1"/>
  <pageMargins left="0.5" right="0.196850393700787" top="0.90551181102362199" bottom="0.48031496062992002" header="0.31496062992126" footer="0.31496062992126"/>
  <pageSetup firstPageNumber="301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5BD44-DEE2-48D4-A9AE-02ECED00715B}">
  <dimension ref="A1:L658"/>
  <sheetViews>
    <sheetView tabSelected="1" view="pageLayout" zoomScale="60" zoomScaleNormal="100" zoomScalePageLayoutView="60" workbookViewId="0">
      <selection activeCell="H7" sqref="H7"/>
    </sheetView>
  </sheetViews>
  <sheetFormatPr defaultColWidth="14.44140625" defaultRowHeight="15" customHeight="1"/>
  <cols>
    <col min="1" max="1" width="0.6640625" style="271" customWidth="1"/>
    <col min="2" max="2" width="12.6640625" style="271" customWidth="1"/>
    <col min="3" max="3" width="14.5546875" style="271" customWidth="1"/>
    <col min="4" max="4" width="13.21875" style="271" customWidth="1"/>
    <col min="5" max="5" width="13.6640625" style="271" customWidth="1"/>
    <col min="6" max="6" width="13.88671875" style="271" customWidth="1"/>
    <col min="7" max="7" width="13" style="271" customWidth="1"/>
    <col min="8" max="8" width="15.21875" style="271" customWidth="1"/>
    <col min="9" max="9" width="15.5546875" style="271" customWidth="1"/>
    <col min="10" max="10" width="14.33203125" style="271" customWidth="1"/>
    <col min="11" max="11" width="1" style="271" customWidth="1"/>
    <col min="12" max="12" width="8.6640625" style="271" customWidth="1"/>
    <col min="13" max="16384" width="14.44140625" style="271"/>
  </cols>
  <sheetData>
    <row r="1" spans="1:12" ht="24" customHeight="1">
      <c r="B1" s="394" t="s">
        <v>459</v>
      </c>
      <c r="C1" s="394"/>
      <c r="D1" s="394"/>
      <c r="E1" s="394"/>
      <c r="F1" s="394"/>
      <c r="G1" s="394"/>
      <c r="H1" s="394"/>
      <c r="I1" s="394"/>
      <c r="J1" s="394"/>
    </row>
    <row r="2" spans="1:12" ht="34.5" customHeight="1">
      <c r="A2" s="407" t="s">
        <v>812</v>
      </c>
      <c r="B2" s="407"/>
      <c r="C2" s="407"/>
      <c r="D2" s="407"/>
      <c r="E2" s="407"/>
      <c r="F2" s="407"/>
      <c r="G2" s="407"/>
      <c r="H2" s="407"/>
      <c r="I2" s="407"/>
      <c r="J2" s="407"/>
      <c r="K2" s="125"/>
    </row>
    <row r="3" spans="1:12" ht="22.5" customHeight="1">
      <c r="B3" s="114" t="s">
        <v>813</v>
      </c>
      <c r="C3" s="114"/>
      <c r="D3" s="114"/>
      <c r="E3" s="114"/>
      <c r="F3" s="114"/>
      <c r="G3" s="114"/>
    </row>
    <row r="4" spans="1:12" ht="15.75" customHeight="1" thickBot="1">
      <c r="J4" s="115" t="s">
        <v>814</v>
      </c>
    </row>
    <row r="5" spans="1:12" ht="24" customHeight="1" thickTop="1" thickBot="1">
      <c r="A5" s="284"/>
      <c r="B5" s="395" t="s">
        <v>815</v>
      </c>
      <c r="C5" s="395"/>
      <c r="D5" s="395"/>
      <c r="E5" s="395"/>
      <c r="F5" s="395"/>
      <c r="G5" s="143"/>
      <c r="H5" s="144" t="s">
        <v>530</v>
      </c>
      <c r="I5" s="144" t="s">
        <v>531</v>
      </c>
      <c r="J5" s="274" t="s">
        <v>816</v>
      </c>
      <c r="K5" s="284"/>
      <c r="L5" s="284"/>
    </row>
    <row r="6" spans="1:12" ht="21" customHeight="1" thickTop="1">
      <c r="B6" s="116" t="s">
        <v>817</v>
      </c>
      <c r="C6" s="116"/>
      <c r="D6" s="116"/>
      <c r="E6" s="116"/>
      <c r="F6" s="116"/>
      <c r="H6" s="145">
        <f>H49</f>
        <v>293200400</v>
      </c>
      <c r="I6" s="146"/>
      <c r="J6" s="117">
        <f>SUM(H6:I6)</f>
        <v>293200400</v>
      </c>
    </row>
    <row r="7" spans="1:12" ht="21" customHeight="1">
      <c r="B7" s="116" t="s">
        <v>818</v>
      </c>
      <c r="C7" s="116"/>
      <c r="D7" s="116"/>
      <c r="E7" s="116"/>
      <c r="F7" s="116"/>
      <c r="G7" s="116"/>
      <c r="H7" s="147">
        <v>0</v>
      </c>
      <c r="I7" s="147"/>
      <c r="J7" s="117">
        <f>SUM(G7:H7)</f>
        <v>0</v>
      </c>
    </row>
    <row r="8" spans="1:12" ht="21" customHeight="1">
      <c r="B8" s="116" t="s">
        <v>819</v>
      </c>
      <c r="C8" s="116"/>
      <c r="D8" s="116"/>
      <c r="E8" s="116"/>
      <c r="F8" s="116"/>
      <c r="G8" s="116"/>
      <c r="H8" s="147">
        <v>0</v>
      </c>
      <c r="I8" s="147"/>
      <c r="J8" s="117">
        <f>SUM(G8:I8)</f>
        <v>0</v>
      </c>
    </row>
    <row r="9" spans="1:12" ht="21" customHeight="1">
      <c r="B9" s="116" t="s">
        <v>820</v>
      </c>
      <c r="C9" s="116"/>
      <c r="D9" s="116"/>
      <c r="E9" s="116"/>
      <c r="F9" s="116"/>
      <c r="H9" s="136">
        <f>H75</f>
        <v>26628600</v>
      </c>
      <c r="I9" s="147"/>
      <c r="J9" s="117">
        <f>SUM(H9:I9)</f>
        <v>26628600</v>
      </c>
    </row>
    <row r="10" spans="1:12" ht="12.75" customHeight="1" thickBot="1">
      <c r="B10" s="116"/>
      <c r="C10" s="116"/>
      <c r="D10" s="116"/>
      <c r="E10" s="116"/>
      <c r="F10" s="116"/>
      <c r="G10" s="116"/>
      <c r="H10" s="116"/>
      <c r="I10" s="116"/>
      <c r="J10" s="117"/>
    </row>
    <row r="11" spans="1:12" ht="24" customHeight="1" thickTop="1" thickBot="1">
      <c r="B11" s="396" t="s">
        <v>821</v>
      </c>
      <c r="C11" s="396"/>
      <c r="D11" s="396"/>
      <c r="E11" s="396"/>
      <c r="F11" s="396"/>
      <c r="G11" s="148"/>
      <c r="H11" s="149">
        <f t="shared" ref="H11:J11" si="0">SUM(H6:H10)</f>
        <v>319829000</v>
      </c>
      <c r="I11" s="149">
        <f t="shared" si="0"/>
        <v>0</v>
      </c>
      <c r="J11" s="149">
        <f t="shared" si="0"/>
        <v>319829000</v>
      </c>
    </row>
    <row r="12" spans="1:12" ht="16.5" customHeight="1" thickTop="1"/>
    <row r="13" spans="1:12" ht="24" customHeight="1">
      <c r="B13" s="114" t="s">
        <v>822</v>
      </c>
      <c r="C13" s="114"/>
      <c r="D13" s="114"/>
      <c r="E13" s="114"/>
      <c r="F13" s="118"/>
      <c r="G13" s="118"/>
    </row>
    <row r="14" spans="1:12" ht="21.75" customHeight="1">
      <c r="B14" s="119" t="s">
        <v>823</v>
      </c>
      <c r="C14" s="119"/>
      <c r="D14" s="119"/>
      <c r="E14" s="119"/>
      <c r="F14" s="120"/>
      <c r="G14" s="119"/>
      <c r="H14" s="285">
        <f>H6-H15</f>
        <v>292766400</v>
      </c>
      <c r="I14" s="272" t="s">
        <v>529</v>
      </c>
    </row>
    <row r="15" spans="1:12" ht="21.75" customHeight="1">
      <c r="B15" s="119" t="s">
        <v>824</v>
      </c>
      <c r="C15" s="119"/>
      <c r="D15" s="119"/>
      <c r="E15" s="119"/>
      <c r="F15" s="119"/>
      <c r="G15" s="119"/>
      <c r="H15" s="285">
        <f>I16+I17</f>
        <v>434000</v>
      </c>
      <c r="I15" s="272" t="s">
        <v>529</v>
      </c>
    </row>
    <row r="16" spans="1:12" ht="21.75" customHeight="1">
      <c r="B16" s="119"/>
      <c r="C16" s="119"/>
      <c r="D16" s="119" t="s">
        <v>825</v>
      </c>
      <c r="E16" s="119"/>
      <c r="F16" s="119"/>
      <c r="G16" s="119"/>
      <c r="H16" s="285"/>
      <c r="I16" s="285">
        <f>SUM(H24,H44,H45,H39)</f>
        <v>341000</v>
      </c>
      <c r="J16" s="272" t="s">
        <v>529</v>
      </c>
    </row>
    <row r="17" spans="1:12" ht="21.75" customHeight="1">
      <c r="B17" s="119"/>
      <c r="C17" s="119"/>
      <c r="D17" s="119" t="s">
        <v>826</v>
      </c>
      <c r="E17" s="119"/>
      <c r="F17" s="119"/>
      <c r="G17" s="119"/>
      <c r="H17" s="285"/>
      <c r="I17" s="285">
        <v>93000</v>
      </c>
      <c r="J17" s="272" t="s">
        <v>529</v>
      </c>
    </row>
    <row r="18" spans="1:12" ht="25.5" customHeight="1" thickBot="1">
      <c r="J18" s="115" t="s">
        <v>814</v>
      </c>
    </row>
    <row r="19" spans="1:12" ht="24" customHeight="1" thickTop="1" thickBot="1">
      <c r="B19" s="397" t="s">
        <v>827</v>
      </c>
      <c r="C19" s="397"/>
      <c r="D19" s="397"/>
      <c r="E19" s="397"/>
      <c r="F19" s="397"/>
      <c r="G19" s="144"/>
      <c r="H19" s="144" t="s">
        <v>530</v>
      </c>
      <c r="I19" s="144" t="s">
        <v>531</v>
      </c>
      <c r="J19" s="144" t="s">
        <v>816</v>
      </c>
    </row>
    <row r="20" spans="1:12" ht="22.8" customHeight="1" thickTop="1">
      <c r="B20" s="403" t="s">
        <v>811</v>
      </c>
      <c r="C20" s="403"/>
      <c r="D20" s="403"/>
      <c r="E20" s="150"/>
      <c r="F20" s="151"/>
      <c r="G20" s="152"/>
      <c r="H20" s="272"/>
      <c r="I20" s="272"/>
      <c r="J20" s="272"/>
    </row>
    <row r="21" spans="1:12" ht="22.8" customHeight="1">
      <c r="B21" s="307" t="s">
        <v>828</v>
      </c>
      <c r="C21" s="307"/>
      <c r="D21" s="307"/>
      <c r="E21" s="307"/>
      <c r="F21" s="365"/>
      <c r="G21" s="365"/>
      <c r="H21" s="363">
        <v>165723210</v>
      </c>
      <c r="I21" s="363"/>
      <c r="J21" s="363">
        <f t="shared" ref="J21:J48" si="1">SUM(H21:I21)</f>
        <v>165723210</v>
      </c>
    </row>
    <row r="22" spans="1:12" ht="22.8" customHeight="1">
      <c r="B22" s="307" t="s">
        <v>829</v>
      </c>
      <c r="C22" s="307"/>
      <c r="D22" s="307"/>
      <c r="E22" s="307"/>
      <c r="F22" s="365"/>
      <c r="G22" s="365"/>
      <c r="H22" s="363">
        <v>7016800</v>
      </c>
      <c r="I22" s="363"/>
      <c r="J22" s="363">
        <f t="shared" si="1"/>
        <v>7016800</v>
      </c>
    </row>
    <row r="23" spans="1:12" ht="22.8" customHeight="1">
      <c r="B23" s="307" t="s">
        <v>830</v>
      </c>
      <c r="C23" s="307"/>
      <c r="D23" s="307"/>
      <c r="E23" s="307"/>
      <c r="F23" s="365"/>
      <c r="G23" s="365"/>
      <c r="H23" s="363">
        <v>737000</v>
      </c>
      <c r="I23" s="363"/>
      <c r="J23" s="363">
        <f t="shared" si="1"/>
        <v>737000</v>
      </c>
    </row>
    <row r="24" spans="1:12" ht="22.8" customHeight="1">
      <c r="A24" s="153"/>
      <c r="B24" s="406" t="s">
        <v>793</v>
      </c>
      <c r="C24" s="406"/>
      <c r="D24" s="406"/>
      <c r="E24" s="406"/>
      <c r="F24" s="406"/>
      <c r="G24" s="406"/>
      <c r="H24" s="364">
        <v>75100</v>
      </c>
      <c r="I24" s="364"/>
      <c r="J24" s="364">
        <f t="shared" si="1"/>
        <v>75100</v>
      </c>
      <c r="K24" s="153"/>
      <c r="L24" s="153"/>
    </row>
    <row r="25" spans="1:12" ht="22.8" customHeight="1">
      <c r="B25" s="307" t="s">
        <v>831</v>
      </c>
      <c r="C25" s="307"/>
      <c r="D25" s="307"/>
      <c r="E25" s="307"/>
      <c r="F25" s="365"/>
      <c r="G25" s="365"/>
      <c r="H25" s="363">
        <v>1058700</v>
      </c>
      <c r="I25" s="363"/>
      <c r="J25" s="363">
        <f t="shared" si="1"/>
        <v>1058700</v>
      </c>
    </row>
    <row r="26" spans="1:12" ht="22.8" customHeight="1">
      <c r="B26" s="307" t="s">
        <v>832</v>
      </c>
      <c r="C26" s="307"/>
      <c r="D26" s="307"/>
      <c r="E26" s="307"/>
      <c r="F26" s="365"/>
      <c r="G26" s="365"/>
      <c r="H26" s="363">
        <v>1248500</v>
      </c>
      <c r="I26" s="363"/>
      <c r="J26" s="363">
        <f t="shared" si="1"/>
        <v>1248500</v>
      </c>
    </row>
    <row r="27" spans="1:12" ht="22.8" customHeight="1">
      <c r="B27" s="307" t="s">
        <v>833</v>
      </c>
      <c r="C27" s="307"/>
      <c r="D27" s="307"/>
      <c r="E27" s="307"/>
      <c r="F27" s="365"/>
      <c r="G27" s="365"/>
      <c r="H27" s="363">
        <v>2075500</v>
      </c>
      <c r="I27" s="363"/>
      <c r="J27" s="363">
        <f t="shared" si="1"/>
        <v>2075500</v>
      </c>
    </row>
    <row r="28" spans="1:12" ht="22.8" customHeight="1">
      <c r="B28" s="307" t="s">
        <v>834</v>
      </c>
      <c r="C28" s="307"/>
      <c r="D28" s="307"/>
      <c r="E28" s="307"/>
      <c r="F28" s="365"/>
      <c r="G28" s="365"/>
      <c r="H28" s="363">
        <v>25644900</v>
      </c>
      <c r="I28" s="363"/>
      <c r="J28" s="363">
        <f t="shared" si="1"/>
        <v>25644900</v>
      </c>
    </row>
    <row r="29" spans="1:12" ht="22.8" customHeight="1">
      <c r="B29" s="307" t="s">
        <v>835</v>
      </c>
      <c r="C29" s="307"/>
      <c r="D29" s="307"/>
      <c r="E29" s="307"/>
      <c r="F29" s="365"/>
      <c r="G29" s="365"/>
      <c r="H29" s="363">
        <v>627700</v>
      </c>
      <c r="I29" s="363"/>
      <c r="J29" s="363">
        <f t="shared" si="1"/>
        <v>627700</v>
      </c>
    </row>
    <row r="30" spans="1:12" ht="22.8" customHeight="1">
      <c r="B30" s="307" t="s">
        <v>836</v>
      </c>
      <c r="C30" s="307"/>
      <c r="D30" s="307"/>
      <c r="E30" s="307"/>
      <c r="F30" s="365"/>
      <c r="G30" s="365"/>
      <c r="H30" s="363">
        <v>2679700</v>
      </c>
      <c r="I30" s="363"/>
      <c r="J30" s="363">
        <f t="shared" si="1"/>
        <v>2679700</v>
      </c>
    </row>
    <row r="31" spans="1:12" ht="22.8" customHeight="1">
      <c r="B31" s="307" t="s">
        <v>837</v>
      </c>
      <c r="C31" s="307"/>
      <c r="D31" s="307"/>
      <c r="E31" s="307"/>
      <c r="F31" s="365"/>
      <c r="G31" s="365"/>
      <c r="H31" s="363">
        <v>5774700</v>
      </c>
      <c r="I31" s="363"/>
      <c r="J31" s="363">
        <f t="shared" si="1"/>
        <v>5774700</v>
      </c>
    </row>
    <row r="32" spans="1:12" ht="22.8" customHeight="1">
      <c r="B32" s="307" t="s">
        <v>838</v>
      </c>
      <c r="C32" s="307"/>
      <c r="D32" s="307"/>
      <c r="E32" s="307"/>
      <c r="F32" s="365"/>
      <c r="G32" s="365"/>
      <c r="H32" s="363">
        <v>4440700</v>
      </c>
      <c r="I32" s="363"/>
      <c r="J32" s="363">
        <f t="shared" si="1"/>
        <v>4440700</v>
      </c>
    </row>
    <row r="33" spans="1:12" ht="22.8" customHeight="1">
      <c r="B33" s="307" t="s">
        <v>839</v>
      </c>
      <c r="C33" s="307"/>
      <c r="D33" s="307"/>
      <c r="E33" s="307"/>
      <c r="F33" s="365"/>
      <c r="G33" s="365"/>
      <c r="H33" s="363">
        <v>2533100</v>
      </c>
      <c r="I33" s="363"/>
      <c r="J33" s="363">
        <f t="shared" si="1"/>
        <v>2533100</v>
      </c>
    </row>
    <row r="34" spans="1:12" ht="22.8" customHeight="1">
      <c r="B34" s="307" t="s">
        <v>840</v>
      </c>
      <c r="C34" s="307"/>
      <c r="D34" s="307"/>
      <c r="E34" s="307"/>
      <c r="F34" s="365"/>
      <c r="G34" s="365"/>
      <c r="H34" s="363">
        <v>22800</v>
      </c>
      <c r="I34" s="363"/>
      <c r="J34" s="363">
        <f t="shared" si="1"/>
        <v>22800</v>
      </c>
    </row>
    <row r="35" spans="1:12" ht="22.8" customHeight="1">
      <c r="B35" s="307" t="s">
        <v>841</v>
      </c>
      <c r="C35" s="307"/>
      <c r="D35" s="307"/>
      <c r="E35" s="307"/>
      <c r="F35" s="365"/>
      <c r="G35" s="365"/>
      <c r="H35" s="363">
        <v>4160600</v>
      </c>
      <c r="I35" s="363"/>
      <c r="J35" s="363">
        <f t="shared" si="1"/>
        <v>4160600</v>
      </c>
    </row>
    <row r="36" spans="1:12" ht="22.8" customHeight="1">
      <c r="B36" s="307" t="s">
        <v>842</v>
      </c>
      <c r="C36" s="307"/>
      <c r="D36" s="307"/>
      <c r="E36" s="307"/>
      <c r="F36" s="365"/>
      <c r="G36" s="365"/>
      <c r="H36" s="363">
        <v>2757990</v>
      </c>
      <c r="I36" s="363"/>
      <c r="J36" s="363">
        <f t="shared" si="1"/>
        <v>2757990</v>
      </c>
    </row>
    <row r="37" spans="1:12" ht="22.8" customHeight="1">
      <c r="B37" s="307" t="s">
        <v>843</v>
      </c>
      <c r="C37" s="307"/>
      <c r="D37" s="307"/>
      <c r="E37" s="307"/>
      <c r="F37" s="365"/>
      <c r="G37" s="365"/>
      <c r="H37" s="363">
        <v>1451480</v>
      </c>
      <c r="I37" s="363"/>
      <c r="J37" s="363">
        <f t="shared" si="1"/>
        <v>1451480</v>
      </c>
    </row>
    <row r="38" spans="1:12" ht="22.8" customHeight="1">
      <c r="B38" s="307" t="s">
        <v>844</v>
      </c>
      <c r="C38" s="307"/>
      <c r="D38" s="307"/>
      <c r="E38" s="307"/>
      <c r="F38" s="365"/>
      <c r="G38" s="365"/>
      <c r="H38" s="363">
        <v>25001520</v>
      </c>
      <c r="I38" s="363"/>
      <c r="J38" s="363">
        <f t="shared" si="1"/>
        <v>25001520</v>
      </c>
    </row>
    <row r="39" spans="1:12" ht="22.8" customHeight="1">
      <c r="B39" s="306" t="s">
        <v>1129</v>
      </c>
      <c r="C39" s="306"/>
      <c r="D39" s="306"/>
      <c r="E39" s="306"/>
      <c r="F39" s="306"/>
      <c r="G39" s="306"/>
      <c r="H39" s="363">
        <v>80000</v>
      </c>
      <c r="I39" s="363"/>
      <c r="J39" s="363">
        <f t="shared" si="1"/>
        <v>80000</v>
      </c>
    </row>
    <row r="40" spans="1:12" ht="22.8" customHeight="1">
      <c r="A40" s="154"/>
      <c r="B40" s="405" t="s">
        <v>1355</v>
      </c>
      <c r="C40" s="405"/>
      <c r="D40" s="405"/>
      <c r="E40" s="405"/>
      <c r="F40" s="405"/>
      <c r="G40" s="405"/>
      <c r="H40" s="364"/>
      <c r="I40" s="364"/>
      <c r="J40" s="364">
        <f t="shared" si="1"/>
        <v>0</v>
      </c>
      <c r="K40" s="154"/>
      <c r="L40" s="154"/>
    </row>
    <row r="41" spans="1:12" ht="22.8" customHeight="1">
      <c r="A41" s="153"/>
      <c r="B41" s="366" t="s">
        <v>1402</v>
      </c>
      <c r="C41" s="366"/>
      <c r="D41" s="366"/>
      <c r="E41" s="366"/>
      <c r="F41" s="366"/>
      <c r="G41" s="366"/>
      <c r="H41" s="364">
        <v>93000</v>
      </c>
      <c r="I41" s="364"/>
      <c r="J41" s="364">
        <f t="shared" si="1"/>
        <v>93000</v>
      </c>
      <c r="K41" s="153"/>
      <c r="L41" s="153"/>
    </row>
    <row r="42" spans="1:12" ht="22.8" customHeight="1">
      <c r="B42" s="307" t="s">
        <v>845</v>
      </c>
      <c r="C42" s="307"/>
      <c r="D42" s="307"/>
      <c r="E42" s="307"/>
      <c r="F42" s="365"/>
      <c r="G42" s="365"/>
      <c r="H42" s="363">
        <v>251100</v>
      </c>
      <c r="I42" s="363"/>
      <c r="J42" s="363">
        <f t="shared" si="1"/>
        <v>251100</v>
      </c>
    </row>
    <row r="43" spans="1:12" ht="22.8" customHeight="1">
      <c r="B43" s="307" t="s">
        <v>846</v>
      </c>
      <c r="C43" s="307"/>
      <c r="D43" s="307"/>
      <c r="E43" s="307"/>
      <c r="F43" s="365"/>
      <c r="G43" s="365"/>
      <c r="H43" s="363">
        <v>1022500</v>
      </c>
      <c r="I43" s="363"/>
      <c r="J43" s="363">
        <f t="shared" si="1"/>
        <v>1022500</v>
      </c>
    </row>
    <row r="44" spans="1:12" ht="22.8" customHeight="1">
      <c r="A44" s="153"/>
      <c r="B44" s="308" t="s">
        <v>803</v>
      </c>
      <c r="C44" s="307"/>
      <c r="D44" s="307"/>
      <c r="E44" s="307"/>
      <c r="F44" s="307"/>
      <c r="G44" s="307"/>
      <c r="H44" s="364">
        <v>85900</v>
      </c>
      <c r="I44" s="364"/>
      <c r="J44" s="364">
        <f t="shared" si="1"/>
        <v>85900</v>
      </c>
      <c r="K44" s="153"/>
      <c r="L44" s="153"/>
    </row>
    <row r="45" spans="1:12" ht="22.8" customHeight="1">
      <c r="A45" s="153"/>
      <c r="B45" s="404" t="s">
        <v>1131</v>
      </c>
      <c r="C45" s="404"/>
      <c r="D45" s="404"/>
      <c r="E45" s="404"/>
      <c r="F45" s="404"/>
      <c r="G45" s="404"/>
      <c r="H45" s="364">
        <v>100000</v>
      </c>
      <c r="I45" s="364"/>
      <c r="J45" s="364">
        <f t="shared" si="1"/>
        <v>100000</v>
      </c>
      <c r="K45" s="153"/>
      <c r="L45" s="153"/>
    </row>
    <row r="46" spans="1:12" ht="22.8" customHeight="1">
      <c r="B46" s="307" t="s">
        <v>847</v>
      </c>
      <c r="C46" s="307"/>
      <c r="D46" s="307"/>
      <c r="E46" s="307"/>
      <c r="F46" s="365"/>
      <c r="G46" s="365"/>
      <c r="H46" s="363">
        <v>287300</v>
      </c>
      <c r="I46" s="363"/>
      <c r="J46" s="363">
        <f t="shared" si="1"/>
        <v>287300</v>
      </c>
    </row>
    <row r="47" spans="1:12" ht="22.8" customHeight="1">
      <c r="B47" s="307" t="s">
        <v>848</v>
      </c>
      <c r="C47" s="307"/>
      <c r="D47" s="307"/>
      <c r="E47" s="307"/>
      <c r="F47" s="365"/>
      <c r="G47" s="365"/>
      <c r="H47" s="363">
        <v>1600740</v>
      </c>
      <c r="I47" s="363"/>
      <c r="J47" s="363">
        <f t="shared" si="1"/>
        <v>1600740</v>
      </c>
    </row>
    <row r="48" spans="1:12" ht="22.8" customHeight="1" thickBot="1">
      <c r="B48" s="307" t="s">
        <v>849</v>
      </c>
      <c r="C48" s="307"/>
      <c r="D48" s="307"/>
      <c r="E48" s="307"/>
      <c r="F48" s="365"/>
      <c r="G48" s="365"/>
      <c r="H48" s="363">
        <v>36649860</v>
      </c>
      <c r="I48" s="363"/>
      <c r="J48" s="363">
        <f t="shared" si="1"/>
        <v>36649860</v>
      </c>
    </row>
    <row r="49" spans="2:10" ht="24" customHeight="1" thickTop="1" thickBot="1">
      <c r="B49" s="396" t="s">
        <v>850</v>
      </c>
      <c r="C49" s="396"/>
      <c r="D49" s="396"/>
      <c r="E49" s="396"/>
      <c r="F49" s="396"/>
      <c r="G49" s="269"/>
      <c r="H49" s="155">
        <f t="shared" ref="H49:J49" si="2">SUM(H21:H48)</f>
        <v>293200400</v>
      </c>
      <c r="I49" s="155">
        <f t="shared" si="2"/>
        <v>0</v>
      </c>
      <c r="J49" s="155">
        <f t="shared" si="2"/>
        <v>293200400</v>
      </c>
    </row>
    <row r="50" spans="2:10" ht="22.5" customHeight="1" thickTop="1">
      <c r="B50" s="114" t="s">
        <v>851</v>
      </c>
      <c r="C50" s="114"/>
      <c r="D50" s="114"/>
      <c r="E50" s="114"/>
      <c r="F50" s="114"/>
      <c r="G50" s="114"/>
    </row>
    <row r="51" spans="2:10" ht="15.75" customHeight="1" thickBot="1">
      <c r="J51" s="115" t="s">
        <v>814</v>
      </c>
    </row>
    <row r="52" spans="2:10" ht="24" customHeight="1" thickTop="1" thickBot="1">
      <c r="B52" s="144" t="s">
        <v>95</v>
      </c>
      <c r="C52" s="144"/>
      <c r="D52" s="144"/>
      <c r="E52" s="144"/>
      <c r="F52" s="144"/>
      <c r="G52" s="144"/>
      <c r="H52" s="144" t="s">
        <v>530</v>
      </c>
      <c r="I52" s="144" t="s">
        <v>531</v>
      </c>
      <c r="J52" s="144" t="s">
        <v>816</v>
      </c>
    </row>
    <row r="53" spans="2:10" ht="21" customHeight="1" thickTop="1">
      <c r="H53" s="116"/>
      <c r="I53" s="116"/>
      <c r="J53" s="116"/>
    </row>
    <row r="54" spans="2:10" ht="21" customHeight="1">
      <c r="H54" s="116"/>
      <c r="I54" s="116"/>
      <c r="J54" s="116"/>
    </row>
    <row r="55" spans="2:10" ht="21" customHeight="1">
      <c r="B55" s="116"/>
      <c r="C55" s="116"/>
      <c r="D55" s="116"/>
      <c r="E55" s="116"/>
      <c r="F55" s="116"/>
      <c r="G55" s="116"/>
      <c r="H55" s="116"/>
      <c r="I55" s="116"/>
      <c r="J55" s="116"/>
    </row>
    <row r="56" spans="2:10" ht="7.5" customHeight="1" thickBot="1"/>
    <row r="57" spans="2:10" ht="24" customHeight="1" thickTop="1" thickBot="1">
      <c r="B57" s="396" t="s">
        <v>852</v>
      </c>
      <c r="C57" s="398"/>
      <c r="D57" s="398"/>
      <c r="E57" s="398"/>
      <c r="F57" s="398"/>
      <c r="G57" s="269"/>
      <c r="H57" s="144"/>
      <c r="I57" s="144"/>
      <c r="J57" s="144"/>
    </row>
    <row r="58" spans="2:10" ht="24" customHeight="1" thickTop="1">
      <c r="B58" s="286"/>
      <c r="C58" s="286"/>
      <c r="D58" s="286"/>
      <c r="E58" s="286"/>
      <c r="F58" s="286"/>
      <c r="G58" s="286"/>
      <c r="H58" s="272"/>
      <c r="I58" s="272"/>
      <c r="J58" s="272"/>
    </row>
    <row r="59" spans="2:10" ht="24" customHeight="1">
      <c r="B59" s="286"/>
      <c r="C59" s="286"/>
      <c r="D59" s="286"/>
      <c r="E59" s="286"/>
      <c r="F59" s="286"/>
      <c r="G59" s="286"/>
      <c r="H59" s="272"/>
      <c r="I59" s="272"/>
      <c r="J59" s="272"/>
    </row>
    <row r="60" spans="2:10" ht="22.5" customHeight="1">
      <c r="B60" s="114" t="s">
        <v>853</v>
      </c>
      <c r="C60" s="114"/>
      <c r="D60" s="114"/>
      <c r="E60" s="114"/>
      <c r="F60" s="114"/>
      <c r="G60" s="114"/>
    </row>
    <row r="61" spans="2:10" ht="15.75" customHeight="1" thickBot="1">
      <c r="J61" s="115" t="s">
        <v>814</v>
      </c>
    </row>
    <row r="62" spans="2:10" ht="24" customHeight="1" thickTop="1" thickBot="1">
      <c r="B62" s="144" t="s">
        <v>95</v>
      </c>
      <c r="C62" s="144"/>
      <c r="D62" s="144"/>
      <c r="E62" s="144"/>
      <c r="F62" s="144"/>
      <c r="G62" s="144"/>
      <c r="H62" s="144" t="s">
        <v>530</v>
      </c>
      <c r="I62" s="144" t="s">
        <v>531</v>
      </c>
      <c r="J62" s="144" t="s">
        <v>816</v>
      </c>
    </row>
    <row r="63" spans="2:10" ht="21" customHeight="1" thickTop="1">
      <c r="H63" s="116"/>
      <c r="I63" s="116"/>
      <c r="J63" s="116"/>
    </row>
    <row r="64" spans="2:10" ht="21" customHeight="1">
      <c r="H64" s="116"/>
      <c r="I64" s="116"/>
      <c r="J64" s="116"/>
    </row>
    <row r="65" spans="1:12" ht="7.5" customHeight="1" thickBot="1"/>
    <row r="66" spans="1:12" ht="24" customHeight="1" thickTop="1" thickBot="1">
      <c r="B66" s="396" t="s">
        <v>854</v>
      </c>
      <c r="C66" s="398"/>
      <c r="D66" s="398"/>
      <c r="E66" s="398"/>
      <c r="F66" s="398"/>
      <c r="G66" s="269"/>
      <c r="H66" s="144"/>
      <c r="I66" s="144"/>
      <c r="J66" s="144"/>
    </row>
    <row r="67" spans="1:12" ht="19.5" customHeight="1" thickTop="1"/>
    <row r="68" spans="1:12" ht="19.5" customHeight="1"/>
    <row r="69" spans="1:12" ht="22.5" customHeight="1">
      <c r="B69" s="114" t="s">
        <v>855</v>
      </c>
      <c r="C69" s="114"/>
      <c r="D69" s="114"/>
      <c r="E69" s="114"/>
      <c r="F69" s="114"/>
      <c r="G69" s="114"/>
    </row>
    <row r="70" spans="1:12" ht="15.75" customHeight="1" thickBot="1">
      <c r="J70" s="115" t="s">
        <v>814</v>
      </c>
    </row>
    <row r="71" spans="1:12" ht="24" customHeight="1" thickTop="1" thickBot="1">
      <c r="B71" s="144" t="s">
        <v>95</v>
      </c>
      <c r="C71" s="144"/>
      <c r="D71" s="144"/>
      <c r="E71" s="144"/>
      <c r="F71" s="144"/>
      <c r="G71" s="144"/>
      <c r="H71" s="144" t="s">
        <v>530</v>
      </c>
      <c r="I71" s="144" t="s">
        <v>531</v>
      </c>
      <c r="J71" s="144" t="s">
        <v>816</v>
      </c>
    </row>
    <row r="72" spans="1:12" ht="24" customHeight="1" thickTop="1">
      <c r="B72" s="399"/>
      <c r="C72" s="400"/>
      <c r="D72" s="400"/>
      <c r="E72" s="400"/>
      <c r="F72" s="400"/>
      <c r="G72" s="400"/>
      <c r="H72" s="156"/>
      <c r="I72" s="116"/>
      <c r="J72" s="157"/>
    </row>
    <row r="73" spans="1:12" ht="24" customHeight="1">
      <c r="B73" s="401" t="s">
        <v>820</v>
      </c>
      <c r="C73" s="402"/>
      <c r="D73" s="402"/>
      <c r="E73" s="402"/>
      <c r="F73" s="402"/>
      <c r="G73" s="402"/>
      <c r="H73" s="158">
        <v>26628600</v>
      </c>
      <c r="I73" s="159"/>
      <c r="J73" s="160">
        <f>SUM(H73:I73)</f>
        <v>26628600</v>
      </c>
    </row>
    <row r="74" spans="1:12" ht="24" customHeight="1" thickBot="1">
      <c r="B74" s="270"/>
      <c r="C74" s="270"/>
      <c r="D74" s="270"/>
      <c r="E74" s="270"/>
      <c r="F74" s="270"/>
      <c r="G74" s="270"/>
      <c r="H74" s="156"/>
      <c r="I74" s="116"/>
      <c r="J74" s="157"/>
    </row>
    <row r="75" spans="1:12" ht="24" customHeight="1" thickTop="1" thickBot="1">
      <c r="B75" s="161" t="s">
        <v>856</v>
      </c>
      <c r="C75" s="269"/>
      <c r="D75" s="269"/>
      <c r="E75" s="269"/>
      <c r="F75" s="269"/>
      <c r="G75" s="269"/>
      <c r="H75" s="155">
        <f t="shared" ref="H75:J75" si="3">SUM(H72:H73)</f>
        <v>26628600</v>
      </c>
      <c r="I75" s="155">
        <f t="shared" si="3"/>
        <v>0</v>
      </c>
      <c r="J75" s="155">
        <f t="shared" si="3"/>
        <v>26628600</v>
      </c>
    </row>
    <row r="76" spans="1:12" ht="24" customHeight="1" thickTop="1">
      <c r="B76" s="119"/>
      <c r="C76" s="286"/>
      <c r="D76" s="286"/>
      <c r="E76" s="286"/>
      <c r="F76" s="286"/>
      <c r="G76" s="286"/>
      <c r="H76" s="283"/>
      <c r="I76" s="283"/>
      <c r="J76" s="283"/>
    </row>
    <row r="77" spans="1:12" ht="24" customHeight="1">
      <c r="B77" s="114" t="s">
        <v>857</v>
      </c>
      <c r="C77" s="114"/>
      <c r="D77" s="114"/>
      <c r="E77" s="114"/>
      <c r="F77" s="114"/>
      <c r="G77" s="114"/>
    </row>
    <row r="78" spans="1:12" ht="15.75" customHeight="1" thickBot="1">
      <c r="J78" s="115" t="s">
        <v>814</v>
      </c>
    </row>
    <row r="79" spans="1:12" ht="71.400000000000006" customHeight="1" thickTop="1" thickBot="1">
      <c r="A79" s="121"/>
      <c r="B79" s="304" t="s">
        <v>858</v>
      </c>
      <c r="C79" s="304" t="s">
        <v>859</v>
      </c>
      <c r="D79" s="305" t="s">
        <v>860</v>
      </c>
      <c r="E79" s="304" t="s">
        <v>861</v>
      </c>
      <c r="F79" s="304" t="s">
        <v>990</v>
      </c>
      <c r="G79" s="304" t="s">
        <v>862</v>
      </c>
      <c r="H79" s="305" t="s">
        <v>863</v>
      </c>
      <c r="I79" s="305" t="s">
        <v>864</v>
      </c>
      <c r="J79" s="305" t="s">
        <v>816</v>
      </c>
      <c r="K79" s="121"/>
      <c r="L79" s="121"/>
    </row>
    <row r="80" spans="1:12" ht="21" customHeight="1" thickTop="1">
      <c r="A80" s="114"/>
      <c r="B80" s="114" t="s">
        <v>865</v>
      </c>
      <c r="C80" s="309">
        <v>136156500</v>
      </c>
      <c r="D80" s="309">
        <v>27144600</v>
      </c>
      <c r="E80" s="309">
        <v>2422110</v>
      </c>
      <c r="F80" s="309"/>
      <c r="G80" s="310"/>
      <c r="H80" s="309"/>
      <c r="I80" s="309"/>
      <c r="J80" s="311">
        <f t="shared" ref="J80:J84" si="4">SUM(C80:I80)</f>
        <v>165723210</v>
      </c>
    </row>
    <row r="81" spans="1:10" ht="21" customHeight="1">
      <c r="A81" s="114"/>
      <c r="B81" s="125" t="s">
        <v>866</v>
      </c>
      <c r="C81" s="309"/>
      <c r="D81" s="309"/>
      <c r="E81" s="309">
        <v>81859200</v>
      </c>
      <c r="F81" s="309">
        <v>8116800</v>
      </c>
      <c r="G81" s="309"/>
      <c r="H81" s="309"/>
      <c r="I81" s="309"/>
      <c r="J81" s="311">
        <f t="shared" si="4"/>
        <v>89976000</v>
      </c>
    </row>
    <row r="82" spans="1:10" ht="21" customHeight="1">
      <c r="A82" s="114"/>
      <c r="B82" s="125" t="s">
        <v>867</v>
      </c>
      <c r="C82" s="309"/>
      <c r="D82" s="309"/>
      <c r="E82" s="309"/>
      <c r="F82" s="309"/>
      <c r="G82" s="309">
        <v>5622850</v>
      </c>
      <c r="H82" s="309"/>
      <c r="I82" s="309"/>
      <c r="J82" s="311">
        <f t="shared" si="4"/>
        <v>5622850</v>
      </c>
    </row>
    <row r="83" spans="1:10" ht="21" customHeight="1">
      <c r="A83" s="114"/>
      <c r="B83" s="125" t="s">
        <v>868</v>
      </c>
      <c r="C83" s="309"/>
      <c r="D83" s="309"/>
      <c r="E83" s="309"/>
      <c r="F83" s="309"/>
      <c r="G83" s="309"/>
      <c r="H83" s="309">
        <v>8732000</v>
      </c>
      <c r="I83" s="309"/>
      <c r="J83" s="311">
        <f t="shared" si="4"/>
        <v>8732000</v>
      </c>
    </row>
    <row r="84" spans="1:10" ht="21" customHeight="1">
      <c r="A84" s="114"/>
      <c r="B84" s="125" t="s">
        <v>869</v>
      </c>
      <c r="C84" s="309"/>
      <c r="D84" s="309"/>
      <c r="E84" s="309"/>
      <c r="F84" s="309"/>
      <c r="G84" s="309"/>
      <c r="H84" s="309"/>
      <c r="I84" s="309">
        <v>49774940</v>
      </c>
      <c r="J84" s="311">
        <f t="shared" si="4"/>
        <v>49774940</v>
      </c>
    </row>
    <row r="85" spans="1:10" ht="7.5" customHeight="1" thickBot="1">
      <c r="C85" s="309"/>
      <c r="D85" s="309"/>
      <c r="E85" s="309"/>
      <c r="F85" s="309"/>
      <c r="G85" s="309"/>
      <c r="H85" s="309"/>
      <c r="I85" s="309"/>
      <c r="J85" s="309"/>
    </row>
    <row r="86" spans="1:10" ht="24" customHeight="1" thickTop="1" thickBot="1">
      <c r="B86" s="269" t="s">
        <v>870</v>
      </c>
      <c r="C86" s="312">
        <f t="shared" ref="C86:J86" si="5">SUM(C80:C85)</f>
        <v>136156500</v>
      </c>
      <c r="D86" s="312">
        <f t="shared" si="5"/>
        <v>27144600</v>
      </c>
      <c r="E86" s="312">
        <f t="shared" si="5"/>
        <v>84281310</v>
      </c>
      <c r="F86" s="312">
        <f t="shared" si="5"/>
        <v>8116800</v>
      </c>
      <c r="G86" s="312">
        <f t="shared" si="5"/>
        <v>5622850</v>
      </c>
      <c r="H86" s="312">
        <f t="shared" si="5"/>
        <v>8732000</v>
      </c>
      <c r="I86" s="312">
        <f t="shared" si="5"/>
        <v>49774940</v>
      </c>
      <c r="J86" s="312">
        <f t="shared" si="5"/>
        <v>319829000</v>
      </c>
    </row>
    <row r="87" spans="1:10" ht="16.5" customHeight="1" thickTop="1"/>
    <row r="88" spans="1:10" ht="24" customHeight="1"/>
    <row r="89" spans="1:10" ht="24" customHeight="1"/>
    <row r="90" spans="1:10" ht="24" customHeight="1"/>
    <row r="91" spans="1:10" ht="24" customHeight="1"/>
    <row r="92" spans="1:10" ht="24" customHeight="1"/>
    <row r="93" spans="1:10" ht="24" customHeight="1"/>
    <row r="94" spans="1:10" ht="24" customHeight="1"/>
    <row r="95" spans="1:10" ht="24" customHeight="1"/>
    <row r="96" spans="1:10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</sheetData>
  <mergeCells count="14">
    <mergeCell ref="B66:F66"/>
    <mergeCell ref="B72:G72"/>
    <mergeCell ref="B73:G73"/>
    <mergeCell ref="B20:D20"/>
    <mergeCell ref="B49:F49"/>
    <mergeCell ref="B45:G45"/>
    <mergeCell ref="B40:G40"/>
    <mergeCell ref="B24:G24"/>
    <mergeCell ref="B1:J1"/>
    <mergeCell ref="B5:F5"/>
    <mergeCell ref="B11:F11"/>
    <mergeCell ref="B19:F19"/>
    <mergeCell ref="B57:F57"/>
    <mergeCell ref="A2:J2"/>
  </mergeCells>
  <printOptions horizontalCentered="1"/>
  <pageMargins left="1.1811023622047245" right="0.59055118110236227" top="0.98425196850393704" bottom="0.59055118110236227" header="0.31496062992125984" footer="0.31496062992125984"/>
  <pageSetup paperSize="9" scale="65" orientation="portrait" useFirstPageNumber="1" r:id="rId1"/>
  <headerFooter>
    <oddHeader xml:space="preserve">&amp;C&amp;"TH SarabunPSK,ธรรมดา"&amp;16
&amp;P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1FA36-8CB0-4EFF-90EE-EA7AC7BB31F0}">
  <dimension ref="A1:J994"/>
  <sheetViews>
    <sheetView showGridLines="0" view="pageLayout" topLeftCell="A949" zoomScale="60" zoomScaleNormal="60" zoomScaleSheetLayoutView="100" zoomScalePageLayoutView="60" workbookViewId="0">
      <selection activeCell="F127" sqref="F127"/>
    </sheetView>
  </sheetViews>
  <sheetFormatPr defaultColWidth="9.109375" defaultRowHeight="24.6"/>
  <cols>
    <col min="1" max="1" width="6.33203125" style="96" customWidth="1"/>
    <col min="2" max="2" width="24.21875" style="96" customWidth="1"/>
    <col min="3" max="3" width="8.5546875" style="96" customWidth="1"/>
    <col min="4" max="4" width="14.77734375" style="96" customWidth="1"/>
    <col min="5" max="5" width="14.5546875" style="162" customWidth="1"/>
    <col min="6" max="6" width="14.109375" style="96" customWidth="1"/>
    <col min="7" max="7" width="14" style="96" customWidth="1"/>
    <col min="8" max="8" width="14.21875" style="96" customWidth="1"/>
    <col min="9" max="9" width="9.109375" style="96"/>
    <col min="10" max="10" width="12" style="96" bestFit="1" customWidth="1"/>
    <col min="11" max="16384" width="9.109375" style="109"/>
  </cols>
  <sheetData>
    <row r="1" spans="1:9" ht="16.350000000000001" customHeight="1"/>
    <row r="2" spans="1:9">
      <c r="A2" s="429" t="s">
        <v>459</v>
      </c>
      <c r="B2" s="429"/>
      <c r="C2" s="429"/>
      <c r="D2" s="429"/>
      <c r="E2" s="429"/>
      <c r="F2" s="429"/>
      <c r="G2" s="429"/>
      <c r="H2" s="429"/>
      <c r="I2" s="182"/>
    </row>
    <row r="3" spans="1:9">
      <c r="A3" s="429" t="s">
        <v>521</v>
      </c>
      <c r="B3" s="429"/>
      <c r="C3" s="429"/>
      <c r="D3" s="429"/>
      <c r="E3" s="429"/>
      <c r="F3" s="429"/>
      <c r="G3" s="429"/>
      <c r="H3" s="429"/>
      <c r="I3" s="182"/>
    </row>
    <row r="4" spans="1:9" ht="18" customHeight="1">
      <c r="A4" s="163"/>
      <c r="B4" s="163"/>
      <c r="C4" s="164"/>
      <c r="D4" s="163"/>
      <c r="E4" s="165"/>
      <c r="F4" s="163"/>
      <c r="G4" s="163"/>
      <c r="H4" s="163"/>
    </row>
    <row r="5" spans="1:9" ht="18" customHeight="1">
      <c r="A5" s="163"/>
      <c r="B5" s="110" t="s">
        <v>811</v>
      </c>
      <c r="C5" s="166"/>
      <c r="D5" s="166"/>
      <c r="E5" s="166"/>
      <c r="F5" s="166"/>
      <c r="G5" s="166"/>
      <c r="H5" s="166"/>
    </row>
    <row r="6" spans="1:9">
      <c r="A6" s="163"/>
      <c r="B6" s="167" t="s">
        <v>1259</v>
      </c>
      <c r="C6" s="168"/>
      <c r="D6" s="169"/>
      <c r="E6" s="170"/>
      <c r="F6" s="169"/>
      <c r="G6" s="169"/>
      <c r="H6" s="169"/>
    </row>
    <row r="7" spans="1:9">
      <c r="A7" s="163"/>
      <c r="B7" s="290" t="s">
        <v>1260</v>
      </c>
      <c r="C7" s="290"/>
      <c r="D7" s="290"/>
      <c r="E7" s="290"/>
      <c r="F7" s="290"/>
      <c r="G7" s="290"/>
      <c r="H7" s="290"/>
    </row>
    <row r="8" spans="1:9">
      <c r="A8" s="163"/>
      <c r="B8" s="292" t="s">
        <v>1261</v>
      </c>
      <c r="C8" s="291"/>
      <c r="D8" s="291"/>
      <c r="E8" s="291"/>
      <c r="F8" s="291"/>
      <c r="G8" s="291"/>
      <c r="H8" s="291"/>
    </row>
    <row r="9" spans="1:9">
      <c r="A9" s="163"/>
      <c r="B9" s="292" t="s">
        <v>1262</v>
      </c>
      <c r="C9" s="291"/>
      <c r="D9" s="291"/>
      <c r="E9" s="291"/>
      <c r="F9" s="291"/>
      <c r="G9" s="291"/>
      <c r="H9" s="291"/>
    </row>
    <row r="10" spans="1:9">
      <c r="A10" s="163"/>
      <c r="B10" s="412" t="s">
        <v>338</v>
      </c>
      <c r="C10" s="414" t="s">
        <v>522</v>
      </c>
      <c r="D10" s="415"/>
      <c r="E10" s="415"/>
      <c r="F10" s="415"/>
      <c r="G10" s="415"/>
      <c r="H10" s="415"/>
    </row>
    <row r="11" spans="1:9">
      <c r="A11" s="163"/>
      <c r="B11" s="413"/>
      <c r="C11" s="171" t="s">
        <v>474</v>
      </c>
      <c r="D11" s="172" t="s">
        <v>523</v>
      </c>
      <c r="E11" s="172" t="s">
        <v>524</v>
      </c>
      <c r="F11" s="173" t="s">
        <v>525</v>
      </c>
      <c r="G11" s="173" t="s">
        <v>526</v>
      </c>
      <c r="H11" s="173" t="s">
        <v>527</v>
      </c>
    </row>
    <row r="12" spans="1:9">
      <c r="A12" s="163"/>
      <c r="B12" s="174" t="s">
        <v>528</v>
      </c>
      <c r="C12" s="175" t="s">
        <v>529</v>
      </c>
      <c r="D12" s="228">
        <v>168259300</v>
      </c>
      <c r="E12" s="228">
        <f>SUM(E13:E14)</f>
        <v>165723210</v>
      </c>
      <c r="F12" s="203">
        <v>0</v>
      </c>
      <c r="G12" s="203">
        <v>0</v>
      </c>
      <c r="H12" s="203">
        <v>0</v>
      </c>
    </row>
    <row r="13" spans="1:9">
      <c r="A13" s="163"/>
      <c r="B13" s="174" t="s">
        <v>530</v>
      </c>
      <c r="C13" s="175" t="s">
        <v>529</v>
      </c>
      <c r="D13" s="228">
        <v>168259300</v>
      </c>
      <c r="E13" s="228">
        <f>สังเขป!J21</f>
        <v>165723210</v>
      </c>
      <c r="F13" s="203">
        <v>0</v>
      </c>
      <c r="G13" s="203">
        <v>0</v>
      </c>
      <c r="H13" s="203">
        <v>0</v>
      </c>
    </row>
    <row r="14" spans="1:9">
      <c r="A14" s="163"/>
      <c r="B14" s="174" t="s">
        <v>531</v>
      </c>
      <c r="C14" s="175" t="s">
        <v>529</v>
      </c>
      <c r="D14" s="111">
        <v>0</v>
      </c>
      <c r="E14" s="229">
        <v>0</v>
      </c>
      <c r="F14" s="111">
        <v>0</v>
      </c>
      <c r="G14" s="111">
        <v>0</v>
      </c>
      <c r="H14" s="111">
        <v>0</v>
      </c>
    </row>
    <row r="15" spans="1:9" ht="18" customHeight="1">
      <c r="A15" s="163"/>
      <c r="B15" s="163"/>
      <c r="C15" s="164"/>
      <c r="D15" s="163"/>
      <c r="E15" s="165"/>
      <c r="F15" s="163"/>
      <c r="G15" s="163"/>
      <c r="H15" s="163"/>
    </row>
    <row r="16" spans="1:9" ht="18" customHeight="1">
      <c r="A16" s="163"/>
      <c r="B16" s="163"/>
      <c r="C16" s="164"/>
      <c r="D16" s="163"/>
      <c r="E16" s="165"/>
      <c r="F16" s="163"/>
      <c r="G16" s="163"/>
      <c r="H16" s="163"/>
    </row>
    <row r="17" spans="1:8">
      <c r="A17" s="163"/>
      <c r="B17" s="167" t="s">
        <v>532</v>
      </c>
      <c r="C17" s="168"/>
      <c r="D17" s="169"/>
      <c r="E17" s="170"/>
      <c r="F17" s="169"/>
      <c r="G17" s="169"/>
      <c r="H17" s="169"/>
    </row>
    <row r="18" spans="1:8" ht="22.65" customHeight="1">
      <c r="A18" s="163"/>
      <c r="B18" s="411" t="s">
        <v>1270</v>
      </c>
      <c r="C18" s="411"/>
      <c r="D18" s="411"/>
      <c r="E18" s="411"/>
      <c r="F18" s="411"/>
      <c r="G18" s="411"/>
      <c r="H18" s="411"/>
    </row>
    <row r="19" spans="1:8" ht="22.65" customHeight="1">
      <c r="A19" s="163"/>
      <c r="B19" s="411" t="s">
        <v>1271</v>
      </c>
      <c r="C19" s="411"/>
      <c r="D19" s="411"/>
      <c r="E19" s="411"/>
      <c r="F19" s="411"/>
      <c r="G19" s="411"/>
      <c r="H19" s="411"/>
    </row>
    <row r="20" spans="1:8" ht="22.65" customHeight="1">
      <c r="A20" s="163"/>
      <c r="B20" s="176"/>
      <c r="C20" s="176"/>
      <c r="D20" s="176"/>
      <c r="E20" s="176"/>
      <c r="F20" s="176"/>
      <c r="G20" s="176"/>
      <c r="H20" s="176"/>
    </row>
    <row r="21" spans="1:8" ht="28.5" customHeight="1">
      <c r="A21" s="163"/>
      <c r="B21" s="411" t="s">
        <v>991</v>
      </c>
      <c r="C21" s="411"/>
      <c r="D21" s="411"/>
      <c r="E21" s="411"/>
      <c r="F21" s="411"/>
      <c r="G21" s="411"/>
      <c r="H21" s="411"/>
    </row>
    <row r="22" spans="1:8">
      <c r="A22" s="163"/>
      <c r="B22" s="177"/>
      <c r="C22" s="164"/>
      <c r="D22" s="163"/>
      <c r="E22" s="165"/>
      <c r="F22" s="163"/>
      <c r="G22" s="163"/>
      <c r="H22" s="163"/>
    </row>
    <row r="23" spans="1:8" ht="24.6" customHeight="1">
      <c r="A23" s="163"/>
      <c r="B23" s="408" t="s">
        <v>533</v>
      </c>
      <c r="C23" s="410" t="s">
        <v>534</v>
      </c>
      <c r="D23" s="410"/>
      <c r="E23" s="410"/>
      <c r="F23" s="410"/>
      <c r="G23" s="410"/>
      <c r="H23" s="410"/>
    </row>
    <row r="24" spans="1:8">
      <c r="A24" s="163"/>
      <c r="B24" s="409"/>
      <c r="C24" s="178" t="s">
        <v>474</v>
      </c>
      <c r="D24" s="172" t="s">
        <v>523</v>
      </c>
      <c r="E24" s="172" t="s">
        <v>524</v>
      </c>
      <c r="F24" s="173" t="s">
        <v>525</v>
      </c>
      <c r="G24" s="173" t="s">
        <v>526</v>
      </c>
      <c r="H24" s="173" t="s">
        <v>527</v>
      </c>
    </row>
    <row r="25" spans="1:8">
      <c r="A25" s="163"/>
      <c r="B25" s="179" t="s">
        <v>535</v>
      </c>
      <c r="C25" s="178" t="s">
        <v>477</v>
      </c>
      <c r="D25" s="297">
        <v>12855</v>
      </c>
      <c r="E25" s="297">
        <v>12900</v>
      </c>
      <c r="F25" s="297">
        <v>12920</v>
      </c>
      <c r="G25" s="297">
        <v>12950</v>
      </c>
      <c r="H25" s="297">
        <v>12970</v>
      </c>
    </row>
    <row r="26" spans="1:8">
      <c r="A26" s="163"/>
      <c r="B26" s="179" t="s">
        <v>536</v>
      </c>
      <c r="C26" s="178" t="s">
        <v>477</v>
      </c>
      <c r="D26" s="297">
        <v>1400</v>
      </c>
      <c r="E26" s="297">
        <v>1420</v>
      </c>
      <c r="F26" s="297">
        <v>1450</v>
      </c>
      <c r="G26" s="297">
        <v>1480</v>
      </c>
      <c r="H26" s="297">
        <v>1500</v>
      </c>
    </row>
    <row r="27" spans="1:8" ht="51" customHeight="1">
      <c r="A27" s="163"/>
      <c r="B27" s="179" t="s">
        <v>537</v>
      </c>
      <c r="C27" s="178" t="s">
        <v>482</v>
      </c>
      <c r="D27" s="297">
        <v>12</v>
      </c>
      <c r="E27" s="297">
        <v>12</v>
      </c>
      <c r="F27" s="297">
        <v>12</v>
      </c>
      <c r="G27" s="297">
        <v>12</v>
      </c>
      <c r="H27" s="297">
        <v>12</v>
      </c>
    </row>
    <row r="28" spans="1:8">
      <c r="A28" s="163"/>
      <c r="B28" s="179" t="s">
        <v>538</v>
      </c>
      <c r="C28" s="178" t="s">
        <v>477</v>
      </c>
      <c r="D28" s="297">
        <v>1200</v>
      </c>
      <c r="E28" s="297">
        <v>1200</v>
      </c>
      <c r="F28" s="297">
        <v>1200</v>
      </c>
      <c r="G28" s="297">
        <v>1200</v>
      </c>
      <c r="H28" s="297">
        <v>1200</v>
      </c>
    </row>
    <row r="29" spans="1:8" ht="49.2">
      <c r="A29" s="163"/>
      <c r="B29" s="179" t="s">
        <v>539</v>
      </c>
      <c r="C29" s="178" t="s">
        <v>540</v>
      </c>
      <c r="D29" s="297">
        <v>4300</v>
      </c>
      <c r="E29" s="297">
        <v>4300</v>
      </c>
      <c r="F29" s="297">
        <v>4300</v>
      </c>
      <c r="G29" s="297">
        <v>4300</v>
      </c>
      <c r="H29" s="297">
        <v>4300</v>
      </c>
    </row>
    <row r="30" spans="1:8" ht="73.8">
      <c r="A30" s="163"/>
      <c r="B30" s="179" t="s">
        <v>541</v>
      </c>
      <c r="C30" s="178" t="s">
        <v>477</v>
      </c>
      <c r="D30" s="297">
        <v>12</v>
      </c>
      <c r="E30" s="297">
        <v>12</v>
      </c>
      <c r="F30" s="297">
        <v>12</v>
      </c>
      <c r="G30" s="297">
        <v>12</v>
      </c>
      <c r="H30" s="297">
        <v>12</v>
      </c>
    </row>
    <row r="31" spans="1:8">
      <c r="A31" s="182"/>
      <c r="B31" s="183" t="s">
        <v>528</v>
      </c>
      <c r="C31" s="184" t="s">
        <v>529</v>
      </c>
      <c r="D31" s="313">
        <f>+D32+D33</f>
        <v>6351960</v>
      </c>
      <c r="E31" s="313">
        <f>+E32+E33</f>
        <v>7016800</v>
      </c>
      <c r="F31" s="314">
        <v>0</v>
      </c>
      <c r="G31" s="314">
        <v>0</v>
      </c>
      <c r="H31" s="314">
        <v>0</v>
      </c>
    </row>
    <row r="32" spans="1:8">
      <c r="A32" s="182"/>
      <c r="B32" s="183" t="s">
        <v>530</v>
      </c>
      <c r="C32" s="184" t="s">
        <v>529</v>
      </c>
      <c r="D32" s="313">
        <f>10407240-4055280</f>
        <v>6351960</v>
      </c>
      <c r="E32" s="313">
        <f>สังเขป!J22</f>
        <v>7016800</v>
      </c>
      <c r="F32" s="314">
        <v>0</v>
      </c>
      <c r="G32" s="314">
        <v>0</v>
      </c>
      <c r="H32" s="314">
        <v>0</v>
      </c>
    </row>
    <row r="33" spans="1:8">
      <c r="A33" s="182"/>
      <c r="B33" s="183" t="s">
        <v>531</v>
      </c>
      <c r="C33" s="184" t="s">
        <v>529</v>
      </c>
      <c r="D33" s="315">
        <v>0</v>
      </c>
      <c r="E33" s="315">
        <v>0</v>
      </c>
      <c r="F33" s="315">
        <v>0</v>
      </c>
      <c r="G33" s="315">
        <v>0</v>
      </c>
      <c r="H33" s="315">
        <v>0</v>
      </c>
    </row>
    <row r="34" spans="1:8">
      <c r="A34" s="182"/>
      <c r="B34" s="204"/>
      <c r="C34" s="205"/>
      <c r="D34" s="206"/>
      <c r="E34" s="207"/>
      <c r="F34" s="207"/>
      <c r="G34" s="207"/>
      <c r="H34" s="207"/>
    </row>
    <row r="35" spans="1:8">
      <c r="A35" s="182"/>
      <c r="B35" s="204"/>
      <c r="C35" s="205"/>
      <c r="D35" s="206"/>
      <c r="E35" s="207"/>
      <c r="F35" s="207"/>
      <c r="G35" s="207"/>
      <c r="H35" s="207"/>
    </row>
    <row r="36" spans="1:8">
      <c r="A36" s="182"/>
      <c r="B36" s="204"/>
      <c r="C36" s="205"/>
      <c r="D36" s="206"/>
      <c r="E36" s="207"/>
      <c r="F36" s="207"/>
      <c r="G36" s="207"/>
      <c r="H36" s="207"/>
    </row>
    <row r="37" spans="1:8">
      <c r="A37" s="182"/>
      <c r="B37" s="204"/>
      <c r="C37" s="205"/>
      <c r="D37" s="206"/>
      <c r="E37" s="207"/>
      <c r="F37" s="207"/>
      <c r="G37" s="207"/>
      <c r="H37" s="207"/>
    </row>
    <row r="38" spans="1:8">
      <c r="A38" s="182"/>
      <c r="B38" s="204"/>
      <c r="C38" s="205"/>
      <c r="D38" s="206"/>
      <c r="E38" s="207"/>
      <c r="F38" s="207"/>
      <c r="G38" s="207"/>
      <c r="H38" s="207"/>
    </row>
    <row r="39" spans="1:8">
      <c r="A39" s="182"/>
      <c r="B39" s="204"/>
      <c r="C39" s="205"/>
      <c r="D39" s="206"/>
      <c r="E39" s="207"/>
      <c r="F39" s="207"/>
      <c r="G39" s="207"/>
      <c r="H39" s="207"/>
    </row>
    <row r="40" spans="1:8">
      <c r="A40" s="182"/>
      <c r="B40" s="204"/>
      <c r="C40" s="205"/>
      <c r="D40" s="206"/>
      <c r="E40" s="207"/>
      <c r="F40" s="207"/>
      <c r="G40" s="207"/>
      <c r="H40" s="207"/>
    </row>
    <row r="41" spans="1:8" ht="22.35" customHeight="1">
      <c r="A41" s="163"/>
      <c r="B41" s="167" t="s">
        <v>542</v>
      </c>
      <c r="C41" s="168"/>
      <c r="D41" s="169"/>
      <c r="E41" s="170"/>
      <c r="F41" s="169"/>
      <c r="G41" s="169"/>
      <c r="H41" s="169"/>
    </row>
    <row r="42" spans="1:8" ht="23.4" customHeight="1">
      <c r="A42" s="163"/>
      <c r="B42" s="189" t="s">
        <v>992</v>
      </c>
      <c r="C42" s="189"/>
      <c r="D42" s="189"/>
      <c r="E42" s="189"/>
      <c r="F42" s="189"/>
      <c r="G42" s="189"/>
      <c r="H42" s="189"/>
    </row>
    <row r="43" spans="1:8" ht="23.4" customHeight="1">
      <c r="A43" s="163"/>
      <c r="B43" s="189" t="s">
        <v>543</v>
      </c>
      <c r="C43" s="189"/>
      <c r="D43" s="189"/>
      <c r="E43" s="189"/>
      <c r="F43" s="189"/>
      <c r="G43" s="189"/>
      <c r="H43" s="189"/>
    </row>
    <row r="44" spans="1:8" ht="23.4" customHeight="1">
      <c r="A44" s="163"/>
      <c r="B44" s="189" t="s">
        <v>544</v>
      </c>
      <c r="C44" s="189"/>
      <c r="D44" s="189"/>
      <c r="E44" s="189"/>
      <c r="F44" s="189"/>
      <c r="G44" s="189"/>
      <c r="H44" s="189"/>
    </row>
    <row r="45" spans="1:8" ht="23.4" customHeight="1">
      <c r="A45" s="163"/>
      <c r="B45" s="189" t="s">
        <v>545</v>
      </c>
      <c r="C45" s="189"/>
      <c r="D45" s="189"/>
      <c r="E45" s="189"/>
      <c r="F45" s="189"/>
      <c r="G45" s="189"/>
      <c r="H45" s="189"/>
    </row>
    <row r="46" spans="1:8" ht="23.4" customHeight="1">
      <c r="A46" s="163"/>
      <c r="B46" s="189" t="s">
        <v>546</v>
      </c>
      <c r="C46" s="189"/>
      <c r="D46" s="189"/>
      <c r="E46" s="189"/>
      <c r="F46" s="189"/>
      <c r="G46" s="189"/>
      <c r="H46" s="189"/>
    </row>
    <row r="47" spans="1:8" ht="23.4" customHeight="1">
      <c r="A47" s="163"/>
      <c r="B47" s="278"/>
      <c r="C47" s="278"/>
      <c r="D47" s="278"/>
      <c r="E47" s="278"/>
      <c r="F47" s="278"/>
      <c r="G47" s="278"/>
      <c r="H47" s="278"/>
    </row>
    <row r="48" spans="1:8">
      <c r="A48" s="163"/>
      <c r="B48" s="416" t="s">
        <v>993</v>
      </c>
      <c r="C48" s="411"/>
      <c r="D48" s="411"/>
      <c r="E48" s="411"/>
      <c r="F48" s="411"/>
      <c r="G48" s="411"/>
      <c r="H48" s="411"/>
    </row>
    <row r="49" spans="1:8">
      <c r="A49" s="163"/>
      <c r="B49" s="177"/>
      <c r="C49" s="164"/>
      <c r="D49" s="163"/>
      <c r="E49" s="165"/>
      <c r="F49" s="163"/>
      <c r="G49" s="163"/>
      <c r="H49" s="163"/>
    </row>
    <row r="50" spans="1:8" ht="24.6" customHeight="1">
      <c r="A50" s="163"/>
      <c r="B50" s="408" t="s">
        <v>533</v>
      </c>
      <c r="C50" s="410" t="s">
        <v>534</v>
      </c>
      <c r="D50" s="410"/>
      <c r="E50" s="410"/>
      <c r="F50" s="410"/>
      <c r="G50" s="410"/>
      <c r="H50" s="410"/>
    </row>
    <row r="51" spans="1:8">
      <c r="A51" s="163"/>
      <c r="B51" s="409"/>
      <c r="C51" s="178" t="s">
        <v>474</v>
      </c>
      <c r="D51" s="172" t="s">
        <v>523</v>
      </c>
      <c r="E51" s="172" t="s">
        <v>524</v>
      </c>
      <c r="F51" s="173" t="s">
        <v>525</v>
      </c>
      <c r="G51" s="173" t="s">
        <v>526</v>
      </c>
      <c r="H51" s="173" t="s">
        <v>527</v>
      </c>
    </row>
    <row r="52" spans="1:8" ht="50.25" customHeight="1">
      <c r="A52" s="163"/>
      <c r="B52" s="179" t="s">
        <v>547</v>
      </c>
      <c r="C52" s="178" t="s">
        <v>488</v>
      </c>
      <c r="D52" s="297">
        <v>45</v>
      </c>
      <c r="E52" s="297">
        <v>45</v>
      </c>
      <c r="F52" s="297">
        <v>45</v>
      </c>
      <c r="G52" s="297">
        <v>45</v>
      </c>
      <c r="H52" s="297">
        <v>45</v>
      </c>
    </row>
    <row r="53" spans="1:8" ht="51" customHeight="1">
      <c r="A53" s="163"/>
      <c r="B53" s="179" t="s">
        <v>548</v>
      </c>
      <c r="C53" s="178" t="s">
        <v>488</v>
      </c>
      <c r="D53" s="297">
        <v>360</v>
      </c>
      <c r="E53" s="297">
        <v>360</v>
      </c>
      <c r="F53" s="297">
        <v>360</v>
      </c>
      <c r="G53" s="297">
        <v>360</v>
      </c>
      <c r="H53" s="297">
        <v>360</v>
      </c>
    </row>
    <row r="54" spans="1:8" ht="74.25" customHeight="1">
      <c r="A54" s="191"/>
      <c r="B54" s="179" t="s">
        <v>549</v>
      </c>
      <c r="C54" s="178" t="s">
        <v>480</v>
      </c>
      <c r="D54" s="316">
        <v>98</v>
      </c>
      <c r="E54" s="316">
        <v>98</v>
      </c>
      <c r="F54" s="316">
        <v>98</v>
      </c>
      <c r="G54" s="316">
        <v>98</v>
      </c>
      <c r="H54" s="316">
        <v>98</v>
      </c>
    </row>
    <row r="55" spans="1:8" ht="52.8" customHeight="1">
      <c r="A55" s="163"/>
      <c r="B55" s="179" t="s">
        <v>1295</v>
      </c>
      <c r="C55" s="178" t="s">
        <v>550</v>
      </c>
      <c r="D55" s="297">
        <v>50</v>
      </c>
      <c r="E55" s="297">
        <v>50</v>
      </c>
      <c r="F55" s="297">
        <v>50</v>
      </c>
      <c r="G55" s="297">
        <v>50</v>
      </c>
      <c r="H55" s="297">
        <v>50</v>
      </c>
    </row>
    <row r="56" spans="1:8" ht="24.6" customHeight="1">
      <c r="A56" s="163"/>
      <c r="B56" s="192" t="s">
        <v>551</v>
      </c>
      <c r="C56" s="173" t="s">
        <v>488</v>
      </c>
      <c r="D56" s="297">
        <v>360</v>
      </c>
      <c r="E56" s="297">
        <v>360</v>
      </c>
      <c r="F56" s="297">
        <v>360</v>
      </c>
      <c r="G56" s="297">
        <v>360</v>
      </c>
      <c r="H56" s="297">
        <v>360</v>
      </c>
    </row>
    <row r="57" spans="1:8" ht="26.4" customHeight="1">
      <c r="A57" s="163"/>
      <c r="B57" s="192" t="s">
        <v>552</v>
      </c>
      <c r="C57" s="173" t="s">
        <v>488</v>
      </c>
      <c r="D57" s="297">
        <v>45</v>
      </c>
      <c r="E57" s="297">
        <v>45</v>
      </c>
      <c r="F57" s="297">
        <v>45</v>
      </c>
      <c r="G57" s="297">
        <v>45</v>
      </c>
      <c r="H57" s="297">
        <v>45</v>
      </c>
    </row>
    <row r="58" spans="1:8" ht="53.4" customHeight="1">
      <c r="A58" s="163"/>
      <c r="B58" s="192" t="s">
        <v>553</v>
      </c>
      <c r="C58" s="173" t="s">
        <v>554</v>
      </c>
      <c r="D58" s="297">
        <v>10</v>
      </c>
      <c r="E58" s="297">
        <v>10</v>
      </c>
      <c r="F58" s="297">
        <v>10</v>
      </c>
      <c r="G58" s="297">
        <v>10</v>
      </c>
      <c r="H58" s="297">
        <v>10</v>
      </c>
    </row>
    <row r="59" spans="1:8" ht="25.35" customHeight="1">
      <c r="A59" s="163"/>
      <c r="B59" s="192" t="s">
        <v>555</v>
      </c>
      <c r="C59" s="173" t="s">
        <v>488</v>
      </c>
      <c r="D59" s="297">
        <v>120</v>
      </c>
      <c r="E59" s="297">
        <v>120</v>
      </c>
      <c r="F59" s="297">
        <v>120</v>
      </c>
      <c r="G59" s="297">
        <v>120</v>
      </c>
      <c r="H59" s="297">
        <v>120</v>
      </c>
    </row>
    <row r="60" spans="1:8">
      <c r="A60" s="182"/>
      <c r="B60" s="193" t="s">
        <v>528</v>
      </c>
      <c r="C60" s="194" t="s">
        <v>529</v>
      </c>
      <c r="D60" s="317">
        <f>+D61+D62</f>
        <v>2736850</v>
      </c>
      <c r="E60" s="318">
        <f>+E61+E62</f>
        <v>737000</v>
      </c>
      <c r="F60" s="318">
        <f t="shared" ref="F60:G60" si="0">+F61+F62</f>
        <v>0</v>
      </c>
      <c r="G60" s="318">
        <f t="shared" si="0"/>
        <v>0</v>
      </c>
      <c r="H60" s="318">
        <v>0</v>
      </c>
    </row>
    <row r="61" spans="1:8">
      <c r="A61" s="182"/>
      <c r="B61" s="183" t="s">
        <v>530</v>
      </c>
      <c r="C61" s="184" t="s">
        <v>529</v>
      </c>
      <c r="D61" s="319">
        <f>8823370-6086520</f>
        <v>2736850</v>
      </c>
      <c r="E61" s="320">
        <f>สังเขป!J23</f>
        <v>737000</v>
      </c>
      <c r="F61" s="318">
        <f t="shared" ref="F61:G61" si="1">+F62+F63</f>
        <v>0</v>
      </c>
      <c r="G61" s="318">
        <f t="shared" si="1"/>
        <v>0</v>
      </c>
      <c r="H61" s="318">
        <v>0</v>
      </c>
    </row>
    <row r="62" spans="1:8">
      <c r="A62" s="182"/>
      <c r="B62" s="183" t="s">
        <v>531</v>
      </c>
      <c r="C62" s="184" t="s">
        <v>529</v>
      </c>
      <c r="D62" s="317">
        <v>0</v>
      </c>
      <c r="E62" s="317">
        <v>0</v>
      </c>
      <c r="F62" s="318">
        <f>+F63+F64</f>
        <v>0</v>
      </c>
      <c r="G62" s="318">
        <f>+G63+G64</f>
        <v>0</v>
      </c>
      <c r="H62" s="318">
        <v>0</v>
      </c>
    </row>
    <row r="63" spans="1:8">
      <c r="A63" s="182"/>
      <c r="B63" s="204"/>
      <c r="C63" s="205"/>
      <c r="D63" s="206"/>
      <c r="E63" s="207"/>
      <c r="F63" s="207"/>
      <c r="G63" s="207"/>
      <c r="H63" s="207"/>
    </row>
    <row r="64" spans="1:8">
      <c r="A64" s="182"/>
      <c r="B64" s="204"/>
      <c r="C64" s="205"/>
      <c r="D64" s="206"/>
      <c r="E64" s="207"/>
      <c r="F64" s="207"/>
      <c r="G64" s="207"/>
      <c r="H64" s="207"/>
    </row>
    <row r="65" spans="1:10">
      <c r="A65" s="182"/>
      <c r="B65" s="204"/>
      <c r="C65" s="205"/>
      <c r="D65" s="206"/>
      <c r="E65" s="207"/>
      <c r="F65" s="207"/>
      <c r="G65" s="207"/>
      <c r="H65" s="207"/>
    </row>
    <row r="66" spans="1:10">
      <c r="A66" s="182"/>
      <c r="B66" s="204"/>
      <c r="C66" s="205"/>
      <c r="D66" s="206"/>
      <c r="E66" s="207"/>
      <c r="F66" s="207"/>
      <c r="G66" s="207"/>
      <c r="H66" s="207"/>
    </row>
    <row r="67" spans="1:10">
      <c r="A67" s="182"/>
      <c r="B67" s="204"/>
      <c r="C67" s="205"/>
      <c r="D67" s="206"/>
      <c r="E67" s="207"/>
      <c r="F67" s="207"/>
      <c r="G67" s="207"/>
      <c r="H67" s="207"/>
    </row>
    <row r="68" spans="1:10">
      <c r="A68" s="182"/>
      <c r="B68" s="204"/>
      <c r="C68" s="205"/>
      <c r="D68" s="206"/>
      <c r="E68" s="207"/>
      <c r="F68" s="207"/>
      <c r="G68" s="207"/>
      <c r="H68" s="207"/>
    </row>
    <row r="69" spans="1:10">
      <c r="A69" s="182"/>
      <c r="B69" s="204"/>
      <c r="C69" s="205"/>
      <c r="D69" s="206"/>
      <c r="E69" s="207"/>
      <c r="F69" s="207"/>
      <c r="G69" s="207"/>
      <c r="H69" s="207"/>
    </row>
    <row r="70" spans="1:10">
      <c r="A70" s="182"/>
      <c r="B70" s="204"/>
      <c r="C70" s="205"/>
      <c r="D70" s="206"/>
      <c r="E70" s="207"/>
      <c r="F70" s="207"/>
      <c r="G70" s="207"/>
      <c r="H70" s="207"/>
    </row>
    <row r="71" spans="1:10">
      <c r="A71" s="182"/>
      <c r="B71" s="204"/>
      <c r="C71" s="205"/>
      <c r="D71" s="206"/>
      <c r="E71" s="207"/>
      <c r="F71" s="207"/>
      <c r="G71" s="207"/>
      <c r="H71" s="207"/>
    </row>
    <row r="72" spans="1:10">
      <c r="A72" s="182"/>
      <c r="B72" s="204"/>
      <c r="C72" s="205"/>
      <c r="D72" s="206"/>
      <c r="E72" s="207"/>
      <c r="F72" s="207"/>
      <c r="G72" s="207"/>
      <c r="H72" s="207"/>
    </row>
    <row r="73" spans="1:10">
      <c r="A73" s="182"/>
      <c r="B73" s="204"/>
      <c r="C73" s="205"/>
      <c r="D73" s="206"/>
      <c r="E73" s="207"/>
      <c r="F73" s="207"/>
      <c r="G73" s="207"/>
      <c r="H73" s="207"/>
    </row>
    <row r="74" spans="1:10">
      <c r="A74" s="182"/>
      <c r="B74" s="204"/>
      <c r="C74" s="205"/>
      <c r="D74" s="206"/>
      <c r="E74" s="207"/>
      <c r="F74" s="207"/>
      <c r="G74" s="207"/>
      <c r="H74" s="207"/>
    </row>
    <row r="75" spans="1:10" ht="18" customHeight="1">
      <c r="A75" s="182"/>
      <c r="B75" s="185"/>
      <c r="C75" s="186"/>
      <c r="D75" s="187"/>
      <c r="E75" s="188"/>
      <c r="F75" s="187"/>
      <c r="G75" s="187"/>
      <c r="H75" s="187"/>
    </row>
    <row r="76" spans="1:10" ht="18" customHeight="1">
      <c r="A76" s="182"/>
      <c r="B76" s="185"/>
      <c r="C76" s="186"/>
      <c r="D76" s="187"/>
      <c r="E76" s="188"/>
      <c r="F76" s="187"/>
      <c r="G76" s="187"/>
      <c r="H76" s="187"/>
    </row>
    <row r="77" spans="1:10" s="112" customFormat="1" ht="21.75" customHeight="1">
      <c r="A77" s="182"/>
      <c r="B77" s="195" t="s">
        <v>793</v>
      </c>
      <c r="C77" s="196"/>
      <c r="D77" s="196"/>
      <c r="E77" s="196"/>
      <c r="F77" s="295"/>
      <c r="G77" s="195" t="s">
        <v>794</v>
      </c>
      <c r="H77" s="196"/>
      <c r="I77" s="182"/>
      <c r="J77" s="182"/>
    </row>
    <row r="78" spans="1:10" s="112" customFormat="1" ht="21.75" customHeight="1">
      <c r="A78" s="182"/>
      <c r="B78" s="293" t="s">
        <v>1263</v>
      </c>
      <c r="C78" s="294"/>
      <c r="D78" s="294"/>
      <c r="E78" s="294"/>
      <c r="F78" s="293"/>
      <c r="G78" s="294"/>
      <c r="H78" s="294"/>
      <c r="I78" s="182"/>
      <c r="J78" s="182"/>
    </row>
    <row r="79" spans="1:10" s="112" customFormat="1" ht="100.65" customHeight="1">
      <c r="A79" s="182"/>
      <c r="B79" s="411" t="s">
        <v>1264</v>
      </c>
      <c r="C79" s="411"/>
      <c r="D79" s="411"/>
      <c r="E79" s="411"/>
      <c r="F79" s="411"/>
      <c r="G79" s="411"/>
      <c r="H79" s="411"/>
      <c r="I79" s="182"/>
      <c r="J79" s="182"/>
    </row>
    <row r="80" spans="1:10" s="112" customFormat="1">
      <c r="A80" s="182"/>
      <c r="B80" s="276"/>
      <c r="C80" s="276"/>
      <c r="D80" s="276"/>
      <c r="E80" s="276"/>
      <c r="F80" s="276"/>
      <c r="G80" s="276"/>
      <c r="H80" s="276"/>
      <c r="I80" s="182"/>
      <c r="J80" s="182"/>
    </row>
    <row r="81" spans="1:10" s="113" customFormat="1">
      <c r="A81" s="163"/>
      <c r="B81" s="275" t="s">
        <v>1265</v>
      </c>
      <c r="C81" s="276"/>
      <c r="D81" s="276"/>
      <c r="E81" s="276"/>
      <c r="F81" s="276"/>
      <c r="G81" s="276"/>
      <c r="H81" s="276"/>
      <c r="I81" s="163"/>
      <c r="J81" s="163"/>
    </row>
    <row r="82" spans="1:10" s="112" customFormat="1" ht="75.599999999999994" customHeight="1">
      <c r="A82" s="182"/>
      <c r="B82" s="411" t="s">
        <v>1296</v>
      </c>
      <c r="C82" s="411"/>
      <c r="D82" s="411"/>
      <c r="E82" s="411"/>
      <c r="F82" s="411"/>
      <c r="G82" s="411"/>
      <c r="H82" s="411"/>
      <c r="I82" s="182"/>
      <c r="J82" s="182"/>
    </row>
    <row r="83" spans="1:10" s="112" customFormat="1" ht="21" customHeight="1">
      <c r="A83" s="182"/>
      <c r="B83" s="182" t="s">
        <v>795</v>
      </c>
      <c r="C83" s="164"/>
      <c r="D83" s="163"/>
      <c r="E83" s="163"/>
      <c r="F83" s="163"/>
      <c r="G83" s="163"/>
      <c r="H83" s="163"/>
      <c r="I83" s="182"/>
      <c r="J83" s="182"/>
    </row>
    <row r="84" spans="1:10" s="112" customFormat="1" ht="21" customHeight="1">
      <c r="A84" s="182"/>
      <c r="B84" s="182" t="s">
        <v>796</v>
      </c>
      <c r="C84" s="417">
        <f>E89</f>
        <v>75100</v>
      </c>
      <c r="D84" s="417"/>
      <c r="E84" s="182" t="s">
        <v>529</v>
      </c>
      <c r="F84" s="163"/>
      <c r="G84" s="163"/>
      <c r="H84" s="163"/>
      <c r="I84" s="182"/>
      <c r="J84" s="182"/>
    </row>
    <row r="85" spans="1:10" s="112" customFormat="1" ht="21" customHeight="1">
      <c r="A85" s="182"/>
      <c r="B85" s="182"/>
      <c r="C85" s="231"/>
      <c r="D85" s="231"/>
      <c r="E85" s="182"/>
      <c r="F85" s="163"/>
      <c r="G85" s="163"/>
      <c r="H85" s="163"/>
      <c r="I85" s="182"/>
      <c r="J85" s="182"/>
    </row>
    <row r="86" spans="1:10" s="112" customFormat="1" ht="21" customHeight="1">
      <c r="A86" s="182"/>
      <c r="B86" s="408" t="s">
        <v>533</v>
      </c>
      <c r="C86" s="418" t="s">
        <v>534</v>
      </c>
      <c r="D86" s="419"/>
      <c r="E86" s="419"/>
      <c r="F86" s="419"/>
      <c r="G86" s="419"/>
      <c r="H86" s="420"/>
      <c r="I86" s="182"/>
      <c r="J86" s="182"/>
    </row>
    <row r="87" spans="1:10" s="112" customFormat="1">
      <c r="A87" s="182"/>
      <c r="B87" s="409"/>
      <c r="C87" s="178" t="s">
        <v>474</v>
      </c>
      <c r="D87" s="197" t="s">
        <v>523</v>
      </c>
      <c r="E87" s="197" t="s">
        <v>524</v>
      </c>
      <c r="F87" s="173" t="s">
        <v>525</v>
      </c>
      <c r="G87" s="173" t="s">
        <v>526</v>
      </c>
      <c r="H87" s="173" t="s">
        <v>527</v>
      </c>
      <c r="I87" s="182"/>
      <c r="J87" s="182"/>
    </row>
    <row r="88" spans="1:10" s="112" customFormat="1" ht="104.4" customHeight="1">
      <c r="A88" s="182"/>
      <c r="B88" s="198" t="s">
        <v>797</v>
      </c>
      <c r="C88" s="178" t="s">
        <v>480</v>
      </c>
      <c r="D88" s="360">
        <v>0</v>
      </c>
      <c r="E88" s="360">
        <v>100</v>
      </c>
      <c r="F88" s="360">
        <v>0</v>
      </c>
      <c r="G88" s="360">
        <v>0</v>
      </c>
      <c r="H88" s="360">
        <v>0</v>
      </c>
      <c r="I88" s="182"/>
      <c r="J88" s="182"/>
    </row>
    <row r="89" spans="1:10" s="112" customFormat="1" ht="21" customHeight="1">
      <c r="A89" s="182"/>
      <c r="B89" s="183" t="s">
        <v>528</v>
      </c>
      <c r="C89" s="184" t="s">
        <v>529</v>
      </c>
      <c r="D89" s="318">
        <f t="shared" ref="D89" si="2">+D90+D91</f>
        <v>0</v>
      </c>
      <c r="E89" s="361">
        <f>E90</f>
        <v>75100</v>
      </c>
      <c r="F89" s="318">
        <f t="shared" ref="F89:G89" si="3">+F90+F91</f>
        <v>0</v>
      </c>
      <c r="G89" s="318">
        <f t="shared" si="3"/>
        <v>0</v>
      </c>
      <c r="H89" s="318">
        <v>0</v>
      </c>
      <c r="I89" s="182"/>
      <c r="J89" s="182"/>
    </row>
    <row r="90" spans="1:10" s="112" customFormat="1" ht="21" customHeight="1">
      <c r="A90" s="182"/>
      <c r="B90" s="183" t="s">
        <v>530</v>
      </c>
      <c r="C90" s="184" t="s">
        <v>529</v>
      </c>
      <c r="D90" s="318">
        <f t="shared" ref="D90" si="4">+D91+D92</f>
        <v>0</v>
      </c>
      <c r="E90" s="361">
        <f>สังเขป!J24</f>
        <v>75100</v>
      </c>
      <c r="F90" s="318">
        <f t="shared" ref="F90:G90" si="5">+F91+F92</f>
        <v>0</v>
      </c>
      <c r="G90" s="318">
        <f t="shared" si="5"/>
        <v>0</v>
      </c>
      <c r="H90" s="318">
        <v>0</v>
      </c>
      <c r="I90" s="182"/>
      <c r="J90" s="182"/>
    </row>
    <row r="91" spans="1:10" s="112" customFormat="1" ht="21" customHeight="1">
      <c r="A91" s="182"/>
      <c r="B91" s="183" t="s">
        <v>531</v>
      </c>
      <c r="C91" s="184" t="s">
        <v>529</v>
      </c>
      <c r="D91" s="318">
        <f>+D92+D93</f>
        <v>0</v>
      </c>
      <c r="E91" s="362">
        <v>0</v>
      </c>
      <c r="F91" s="318">
        <f>+F92+F93</f>
        <v>0</v>
      </c>
      <c r="G91" s="318">
        <f>+G92+G93</f>
        <v>0</v>
      </c>
      <c r="H91" s="318">
        <v>0</v>
      </c>
      <c r="I91" s="182"/>
      <c r="J91" s="182"/>
    </row>
    <row r="92" spans="1:10" s="112" customFormat="1" ht="21" customHeight="1">
      <c r="A92" s="182"/>
      <c r="B92" s="204"/>
      <c r="C92" s="205"/>
      <c r="D92" s="232"/>
      <c r="E92" s="232"/>
      <c r="F92" s="232"/>
      <c r="G92" s="232"/>
      <c r="H92" s="232"/>
      <c r="I92" s="182"/>
      <c r="J92" s="182"/>
    </row>
    <row r="93" spans="1:10" s="112" customFormat="1" ht="21" customHeight="1">
      <c r="A93" s="182"/>
      <c r="B93" s="204"/>
      <c r="C93" s="205"/>
      <c r="D93" s="232"/>
      <c r="E93" s="232"/>
      <c r="F93" s="232"/>
      <c r="G93" s="232"/>
      <c r="H93" s="232"/>
      <c r="I93" s="182"/>
      <c r="J93" s="182"/>
    </row>
    <row r="94" spans="1:10" s="112" customFormat="1" ht="21" customHeight="1">
      <c r="A94" s="182"/>
      <c r="B94" s="204"/>
      <c r="C94" s="205"/>
      <c r="D94" s="232"/>
      <c r="E94" s="232"/>
      <c r="F94" s="232"/>
      <c r="G94" s="232"/>
      <c r="H94" s="232"/>
      <c r="I94" s="182"/>
      <c r="J94" s="182"/>
    </row>
    <row r="95" spans="1:10" s="112" customFormat="1" ht="21" customHeight="1">
      <c r="A95" s="182"/>
      <c r="B95" s="204"/>
      <c r="C95" s="205"/>
      <c r="D95" s="232"/>
      <c r="E95" s="232"/>
      <c r="F95" s="232"/>
      <c r="G95" s="232"/>
      <c r="H95" s="232"/>
      <c r="I95" s="182"/>
      <c r="J95" s="182"/>
    </row>
    <row r="96" spans="1:10" s="112" customFormat="1" ht="21" customHeight="1">
      <c r="A96" s="182"/>
      <c r="B96" s="204"/>
      <c r="C96" s="205"/>
      <c r="D96" s="232"/>
      <c r="E96" s="232"/>
      <c r="F96" s="232"/>
      <c r="G96" s="232"/>
      <c r="H96" s="232"/>
      <c r="I96" s="182"/>
      <c r="J96" s="182"/>
    </row>
    <row r="97" spans="1:10" s="112" customFormat="1" ht="21" customHeight="1">
      <c r="A97" s="182"/>
      <c r="B97" s="204"/>
      <c r="C97" s="205"/>
      <c r="D97" s="232"/>
      <c r="E97" s="232"/>
      <c r="F97" s="232"/>
      <c r="G97" s="232"/>
      <c r="H97" s="232"/>
      <c r="I97" s="182"/>
      <c r="J97" s="182"/>
    </row>
    <row r="98" spans="1:10" s="112" customFormat="1" ht="21" customHeight="1">
      <c r="A98" s="182"/>
      <c r="B98" s="204"/>
      <c r="C98" s="205"/>
      <c r="D98" s="232"/>
      <c r="E98" s="232"/>
      <c r="F98" s="232"/>
      <c r="G98" s="232"/>
      <c r="H98" s="232"/>
      <c r="I98" s="182"/>
      <c r="J98" s="182"/>
    </row>
    <row r="99" spans="1:10" s="112" customFormat="1" ht="21" customHeight="1">
      <c r="A99" s="182"/>
      <c r="B99" s="204"/>
      <c r="C99" s="205"/>
      <c r="D99" s="232"/>
      <c r="E99" s="232"/>
      <c r="F99" s="232"/>
      <c r="G99" s="232"/>
      <c r="H99" s="232"/>
      <c r="I99" s="182"/>
      <c r="J99" s="182"/>
    </row>
    <row r="100" spans="1:10" s="112" customFormat="1" ht="21" customHeight="1">
      <c r="A100" s="182"/>
      <c r="B100" s="204"/>
      <c r="C100" s="205"/>
      <c r="D100" s="232"/>
      <c r="E100" s="232"/>
      <c r="F100" s="232"/>
      <c r="G100" s="232"/>
      <c r="H100" s="232"/>
      <c r="I100" s="182"/>
      <c r="J100" s="182"/>
    </row>
    <row r="101" spans="1:10" s="112" customFormat="1" ht="21" customHeight="1">
      <c r="A101" s="182"/>
      <c r="B101" s="204"/>
      <c r="C101" s="205"/>
      <c r="D101" s="232"/>
      <c r="E101" s="232"/>
      <c r="F101" s="232"/>
      <c r="G101" s="232"/>
      <c r="H101" s="232"/>
      <c r="I101" s="182"/>
      <c r="J101" s="182"/>
    </row>
    <row r="102" spans="1:10" s="112" customFormat="1" ht="21" customHeight="1">
      <c r="A102" s="182"/>
      <c r="B102" s="204"/>
      <c r="C102" s="205"/>
      <c r="D102" s="232"/>
      <c r="E102" s="232"/>
      <c r="F102" s="232"/>
      <c r="G102" s="232"/>
      <c r="H102" s="232"/>
      <c r="I102" s="182"/>
      <c r="J102" s="182"/>
    </row>
    <row r="103" spans="1:10" s="112" customFormat="1" ht="21" customHeight="1">
      <c r="A103" s="182"/>
      <c r="B103" s="204"/>
      <c r="C103" s="205"/>
      <c r="D103" s="232"/>
      <c r="E103" s="232"/>
      <c r="F103" s="232"/>
      <c r="G103" s="232"/>
      <c r="H103" s="232"/>
      <c r="I103" s="182"/>
      <c r="J103" s="182"/>
    </row>
    <row r="104" spans="1:10" s="112" customFormat="1" ht="21" customHeight="1">
      <c r="A104" s="182"/>
      <c r="B104" s="204"/>
      <c r="C104" s="205"/>
      <c r="D104" s="232"/>
      <c r="E104" s="232"/>
      <c r="F104" s="232"/>
      <c r="G104" s="232"/>
      <c r="H104" s="232"/>
      <c r="I104" s="182"/>
      <c r="J104" s="182"/>
    </row>
    <row r="105" spans="1:10" s="112" customFormat="1" ht="21" customHeight="1">
      <c r="A105" s="182"/>
      <c r="B105" s="204"/>
      <c r="C105" s="205"/>
      <c r="D105" s="232"/>
      <c r="E105" s="232"/>
      <c r="F105" s="232"/>
      <c r="G105" s="232"/>
      <c r="H105" s="232"/>
      <c r="I105" s="182"/>
      <c r="J105" s="182"/>
    </row>
    <row r="106" spans="1:10" s="112" customFormat="1" ht="21" customHeight="1">
      <c r="A106" s="182"/>
      <c r="B106" s="204"/>
      <c r="C106" s="205"/>
      <c r="D106" s="232"/>
      <c r="E106" s="232"/>
      <c r="F106" s="232"/>
      <c r="G106" s="232"/>
      <c r="H106" s="232"/>
      <c r="I106" s="182"/>
      <c r="J106" s="182"/>
    </row>
    <row r="107" spans="1:10" s="112" customFormat="1" ht="21" customHeight="1">
      <c r="A107" s="182"/>
      <c r="B107" s="204"/>
      <c r="C107" s="205"/>
      <c r="D107" s="232"/>
      <c r="E107" s="232"/>
      <c r="F107" s="232"/>
      <c r="G107" s="232"/>
      <c r="H107" s="232"/>
      <c r="I107" s="182"/>
      <c r="J107" s="182"/>
    </row>
    <row r="108" spans="1:10" s="112" customFormat="1" ht="21" customHeight="1">
      <c r="A108" s="182"/>
      <c r="B108" s="204"/>
      <c r="C108" s="205"/>
      <c r="D108" s="232"/>
      <c r="E108" s="232"/>
      <c r="F108" s="232"/>
      <c r="G108" s="232"/>
      <c r="H108" s="232"/>
      <c r="I108" s="182"/>
      <c r="J108" s="182"/>
    </row>
    <row r="109" spans="1:10" s="112" customFormat="1" ht="21" customHeight="1">
      <c r="A109" s="182"/>
      <c r="B109" s="204"/>
      <c r="C109" s="205"/>
      <c r="D109" s="232"/>
      <c r="E109" s="232"/>
      <c r="F109" s="232"/>
      <c r="G109" s="232"/>
      <c r="H109" s="232"/>
      <c r="I109" s="182"/>
      <c r="J109" s="182"/>
    </row>
    <row r="110" spans="1:10" s="112" customFormat="1" ht="21" customHeight="1">
      <c r="A110" s="182"/>
      <c r="B110" s="204"/>
      <c r="C110" s="205"/>
      <c r="D110" s="232"/>
      <c r="E110" s="232"/>
      <c r="F110" s="232"/>
      <c r="G110" s="232"/>
      <c r="H110" s="232"/>
      <c r="I110" s="182"/>
      <c r="J110" s="182"/>
    </row>
    <row r="111" spans="1:10" s="112" customFormat="1" ht="21" customHeight="1">
      <c r="A111" s="182"/>
      <c r="B111" s="204"/>
      <c r="C111" s="205"/>
      <c r="D111" s="232"/>
      <c r="E111" s="232"/>
      <c r="F111" s="232"/>
      <c r="G111" s="232"/>
      <c r="H111" s="232"/>
      <c r="I111" s="182"/>
      <c r="J111" s="182"/>
    </row>
    <row r="112" spans="1:10" s="112" customFormat="1" ht="21" customHeight="1">
      <c r="A112" s="182"/>
      <c r="B112" s="204"/>
      <c r="C112" s="205"/>
      <c r="D112" s="232"/>
      <c r="E112" s="232"/>
      <c r="F112" s="232"/>
      <c r="G112" s="232"/>
      <c r="H112" s="232"/>
      <c r="I112" s="182"/>
      <c r="J112" s="182"/>
    </row>
    <row r="113" spans="1:10" s="112" customFormat="1" ht="21" customHeight="1">
      <c r="A113" s="182"/>
      <c r="B113" s="204"/>
      <c r="C113" s="205"/>
      <c r="D113" s="232"/>
      <c r="E113" s="232"/>
      <c r="F113" s="232"/>
      <c r="G113" s="232"/>
      <c r="H113" s="232"/>
      <c r="I113" s="182"/>
      <c r="J113" s="182"/>
    </row>
    <row r="114" spans="1:10" s="112" customFormat="1" ht="21" customHeight="1">
      <c r="A114" s="182"/>
      <c r="B114" s="204"/>
      <c r="C114" s="205"/>
      <c r="D114" s="232"/>
      <c r="E114" s="232"/>
      <c r="F114" s="232"/>
      <c r="G114" s="232"/>
      <c r="H114" s="232"/>
      <c r="I114" s="182"/>
      <c r="J114" s="182"/>
    </row>
    <row r="115" spans="1:10">
      <c r="A115" s="163"/>
      <c r="B115" s="167" t="s">
        <v>556</v>
      </c>
      <c r="C115" s="168"/>
      <c r="D115" s="169"/>
      <c r="E115" s="170"/>
      <c r="F115" s="169"/>
      <c r="G115" s="169"/>
      <c r="H115" s="169"/>
    </row>
    <row r="116" spans="1:10" ht="22.65" customHeight="1">
      <c r="A116" s="163"/>
      <c r="B116" s="189" t="s">
        <v>994</v>
      </c>
      <c r="C116" s="176"/>
      <c r="D116" s="176"/>
      <c r="E116" s="176"/>
      <c r="F116" s="176"/>
      <c r="G116" s="176"/>
      <c r="H116" s="176"/>
    </row>
    <row r="117" spans="1:10" ht="22.65" customHeight="1">
      <c r="A117" s="163"/>
      <c r="B117" s="189" t="s">
        <v>557</v>
      </c>
      <c r="C117" s="176"/>
      <c r="D117" s="176"/>
      <c r="E117" s="176"/>
      <c r="F117" s="176"/>
      <c r="G117" s="176"/>
      <c r="H117" s="176"/>
    </row>
    <row r="118" spans="1:10" ht="22.65" customHeight="1">
      <c r="A118" s="163"/>
      <c r="B118" s="189" t="s">
        <v>558</v>
      </c>
      <c r="C118" s="176"/>
      <c r="D118" s="176"/>
      <c r="E118" s="176"/>
      <c r="F118" s="176"/>
      <c r="G118" s="176"/>
      <c r="H118" s="176"/>
    </row>
    <row r="119" spans="1:10" ht="22.65" customHeight="1">
      <c r="A119" s="163"/>
      <c r="B119" s="278"/>
      <c r="C119" s="276"/>
      <c r="D119" s="276"/>
      <c r="E119" s="276"/>
      <c r="F119" s="276"/>
      <c r="G119" s="276"/>
      <c r="H119" s="276"/>
    </row>
    <row r="120" spans="1:10" ht="24.6" customHeight="1">
      <c r="A120" s="163"/>
      <c r="B120" s="416" t="s">
        <v>995</v>
      </c>
      <c r="C120" s="416"/>
      <c r="D120" s="416"/>
      <c r="E120" s="416"/>
      <c r="F120" s="416"/>
      <c r="G120" s="416"/>
      <c r="H120" s="416"/>
      <c r="I120" s="187"/>
    </row>
    <row r="121" spans="1:10">
      <c r="A121" s="163"/>
      <c r="B121" s="177"/>
      <c r="C121" s="164"/>
      <c r="D121" s="163"/>
      <c r="E121" s="165"/>
      <c r="F121" s="163"/>
      <c r="G121" s="163"/>
      <c r="H121" s="163"/>
    </row>
    <row r="122" spans="1:10" ht="24.6" customHeight="1">
      <c r="A122" s="163"/>
      <c r="B122" s="408" t="s">
        <v>533</v>
      </c>
      <c r="C122" s="410" t="s">
        <v>534</v>
      </c>
      <c r="D122" s="410"/>
      <c r="E122" s="410"/>
      <c r="F122" s="410"/>
      <c r="G122" s="410"/>
      <c r="H122" s="410"/>
    </row>
    <row r="123" spans="1:10">
      <c r="A123" s="163"/>
      <c r="B123" s="409"/>
      <c r="C123" s="178" t="s">
        <v>474</v>
      </c>
      <c r="D123" s="172" t="s">
        <v>523</v>
      </c>
      <c r="E123" s="172" t="s">
        <v>524</v>
      </c>
      <c r="F123" s="173" t="s">
        <v>525</v>
      </c>
      <c r="G123" s="173" t="s">
        <v>526</v>
      </c>
      <c r="H123" s="173" t="s">
        <v>527</v>
      </c>
    </row>
    <row r="124" spans="1:10" ht="31.65" customHeight="1">
      <c r="A124" s="163"/>
      <c r="B124" s="179" t="s">
        <v>559</v>
      </c>
      <c r="C124" s="178" t="s">
        <v>488</v>
      </c>
      <c r="D124" s="321">
        <v>13000</v>
      </c>
      <c r="E124" s="321">
        <v>14000</v>
      </c>
      <c r="F124" s="321">
        <v>15000</v>
      </c>
      <c r="G124" s="321">
        <v>16000</v>
      </c>
      <c r="H124" s="321">
        <v>17000</v>
      </c>
    </row>
    <row r="125" spans="1:10" ht="51.6" customHeight="1">
      <c r="A125" s="163"/>
      <c r="B125" s="179" t="s">
        <v>560</v>
      </c>
      <c r="C125" s="178" t="s">
        <v>488</v>
      </c>
      <c r="D125" s="321">
        <v>12000</v>
      </c>
      <c r="E125" s="321">
        <v>12100</v>
      </c>
      <c r="F125" s="321">
        <v>12100</v>
      </c>
      <c r="G125" s="321">
        <v>12200</v>
      </c>
      <c r="H125" s="321">
        <v>12300</v>
      </c>
    </row>
    <row r="126" spans="1:10" ht="27.6" customHeight="1">
      <c r="A126" s="163"/>
      <c r="B126" s="179" t="s">
        <v>561</v>
      </c>
      <c r="C126" s="178" t="s">
        <v>488</v>
      </c>
      <c r="D126" s="321">
        <v>3500</v>
      </c>
      <c r="E126" s="321">
        <v>4000</v>
      </c>
      <c r="F126" s="321">
        <v>4500</v>
      </c>
      <c r="G126" s="321">
        <v>5000</v>
      </c>
      <c r="H126" s="321">
        <v>5500</v>
      </c>
    </row>
    <row r="127" spans="1:10" ht="73.650000000000006" customHeight="1">
      <c r="A127" s="163"/>
      <c r="B127" s="179" t="s">
        <v>549</v>
      </c>
      <c r="C127" s="178" t="s">
        <v>480</v>
      </c>
      <c r="D127" s="322">
        <v>97</v>
      </c>
      <c r="E127" s="322">
        <v>97</v>
      </c>
      <c r="F127" s="322">
        <v>97</v>
      </c>
      <c r="G127" s="322">
        <v>97</v>
      </c>
      <c r="H127" s="322">
        <v>97</v>
      </c>
    </row>
    <row r="128" spans="1:10" ht="73.8">
      <c r="A128" s="163"/>
      <c r="B128" s="179" t="s">
        <v>562</v>
      </c>
      <c r="C128" s="178" t="s">
        <v>480</v>
      </c>
      <c r="D128" s="322">
        <v>97</v>
      </c>
      <c r="E128" s="322">
        <v>97</v>
      </c>
      <c r="F128" s="322">
        <v>97</v>
      </c>
      <c r="G128" s="322">
        <v>97</v>
      </c>
      <c r="H128" s="322">
        <v>97</v>
      </c>
    </row>
    <row r="129" spans="1:8" ht="73.5" customHeight="1">
      <c r="A129" s="199"/>
      <c r="B129" s="200" t="s">
        <v>563</v>
      </c>
      <c r="C129" s="201" t="s">
        <v>488</v>
      </c>
      <c r="D129" s="323">
        <v>2500</v>
      </c>
      <c r="E129" s="323">
        <v>3000</v>
      </c>
      <c r="F129" s="323">
        <v>3500</v>
      </c>
      <c r="G129" s="323">
        <v>4000</v>
      </c>
      <c r="H129" s="323">
        <v>4500</v>
      </c>
    </row>
    <row r="130" spans="1:8" ht="48.75" customHeight="1">
      <c r="A130" s="199"/>
      <c r="B130" s="200" t="s">
        <v>1297</v>
      </c>
      <c r="C130" s="201" t="s">
        <v>482</v>
      </c>
      <c r="D130" s="323">
        <v>150</v>
      </c>
      <c r="E130" s="323">
        <v>160</v>
      </c>
      <c r="F130" s="323">
        <v>170</v>
      </c>
      <c r="G130" s="323">
        <v>180</v>
      </c>
      <c r="H130" s="323">
        <v>180</v>
      </c>
    </row>
    <row r="131" spans="1:8">
      <c r="A131" s="182"/>
      <c r="B131" s="183" t="s">
        <v>528</v>
      </c>
      <c r="C131" s="184" t="s">
        <v>529</v>
      </c>
      <c r="D131" s="317">
        <f>+D132+D133</f>
        <v>2389600</v>
      </c>
      <c r="E131" s="318">
        <f>+E132+E133</f>
        <v>1058700</v>
      </c>
      <c r="F131" s="318">
        <f t="shared" ref="F131:G131" si="6">+F132+F133</f>
        <v>0</v>
      </c>
      <c r="G131" s="318">
        <f t="shared" si="6"/>
        <v>0</v>
      </c>
      <c r="H131" s="318">
        <v>0</v>
      </c>
    </row>
    <row r="132" spans="1:8">
      <c r="A132" s="182"/>
      <c r="B132" s="183" t="s">
        <v>530</v>
      </c>
      <c r="C132" s="184" t="s">
        <v>529</v>
      </c>
      <c r="D132" s="324">
        <f>8260600-5871000</f>
        <v>2389600</v>
      </c>
      <c r="E132" s="320">
        <f>สังเขป!J25</f>
        <v>1058700</v>
      </c>
      <c r="F132" s="318">
        <f t="shared" ref="F132:G132" si="7">+F133+F134</f>
        <v>0</v>
      </c>
      <c r="G132" s="318">
        <f t="shared" si="7"/>
        <v>0</v>
      </c>
      <c r="H132" s="318">
        <v>0</v>
      </c>
    </row>
    <row r="133" spans="1:8">
      <c r="A133" s="182"/>
      <c r="B133" s="183" t="s">
        <v>531</v>
      </c>
      <c r="C133" s="184" t="s">
        <v>529</v>
      </c>
      <c r="D133" s="325">
        <v>0</v>
      </c>
      <c r="E133" s="325">
        <v>0</v>
      </c>
      <c r="F133" s="318">
        <f t="shared" ref="F133:G133" si="8">+F134+F135</f>
        <v>0</v>
      </c>
      <c r="G133" s="318">
        <f t="shared" si="8"/>
        <v>0</v>
      </c>
      <c r="H133" s="318">
        <v>0</v>
      </c>
    </row>
    <row r="134" spans="1:8">
      <c r="A134" s="182"/>
      <c r="B134" s="204"/>
      <c r="C134" s="205"/>
      <c r="D134" s="233"/>
      <c r="E134" s="207"/>
      <c r="F134" s="207"/>
      <c r="G134" s="207"/>
      <c r="H134" s="207"/>
    </row>
    <row r="135" spans="1:8">
      <c r="A135" s="182"/>
      <c r="B135" s="204"/>
      <c r="C135" s="205"/>
      <c r="D135" s="233"/>
      <c r="E135" s="207"/>
      <c r="F135" s="207"/>
      <c r="G135" s="207"/>
      <c r="H135" s="207"/>
    </row>
    <row r="136" spans="1:8">
      <c r="A136" s="182"/>
      <c r="B136" s="204"/>
      <c r="C136" s="205"/>
      <c r="D136" s="233"/>
      <c r="E136" s="207"/>
      <c r="F136" s="207"/>
      <c r="G136" s="207"/>
      <c r="H136" s="207"/>
    </row>
    <row r="137" spans="1:8">
      <c r="A137" s="182"/>
      <c r="B137" s="204"/>
      <c r="C137" s="205"/>
      <c r="D137" s="233"/>
      <c r="E137" s="207"/>
      <c r="F137" s="207"/>
      <c r="G137" s="207"/>
      <c r="H137" s="207"/>
    </row>
    <row r="138" spans="1:8">
      <c r="A138" s="182"/>
      <c r="B138" s="204"/>
      <c r="C138" s="205"/>
      <c r="D138" s="233"/>
      <c r="E138" s="207"/>
      <c r="F138" s="207"/>
      <c r="G138" s="207"/>
      <c r="H138" s="207"/>
    </row>
    <row r="139" spans="1:8">
      <c r="A139" s="182"/>
      <c r="B139" s="204"/>
      <c r="C139" s="205"/>
      <c r="D139" s="233"/>
      <c r="E139" s="207"/>
      <c r="F139" s="207"/>
      <c r="G139" s="207"/>
      <c r="H139" s="207"/>
    </row>
    <row r="140" spans="1:8">
      <c r="A140" s="182"/>
      <c r="B140" s="204"/>
      <c r="C140" s="205"/>
      <c r="D140" s="233"/>
      <c r="E140" s="207"/>
      <c r="F140" s="207"/>
      <c r="G140" s="207"/>
      <c r="H140" s="207"/>
    </row>
    <row r="141" spans="1:8">
      <c r="A141" s="182"/>
      <c r="B141" s="204"/>
      <c r="C141" s="205"/>
      <c r="D141" s="233"/>
      <c r="E141" s="207"/>
      <c r="F141" s="207"/>
      <c r="G141" s="207"/>
      <c r="H141" s="207"/>
    </row>
    <row r="142" spans="1:8">
      <c r="A142" s="182"/>
      <c r="B142" s="204"/>
      <c r="C142" s="205"/>
      <c r="D142" s="233"/>
      <c r="E142" s="207"/>
      <c r="F142" s="207"/>
      <c r="G142" s="207"/>
      <c r="H142" s="207"/>
    </row>
    <row r="143" spans="1:8">
      <c r="A143" s="182"/>
      <c r="B143" s="204"/>
      <c r="C143" s="205"/>
      <c r="D143" s="233"/>
      <c r="E143" s="207"/>
      <c r="F143" s="207"/>
      <c r="G143" s="207"/>
      <c r="H143" s="207"/>
    </row>
    <row r="144" spans="1:8">
      <c r="A144" s="182"/>
      <c r="B144" s="204"/>
      <c r="C144" s="205"/>
      <c r="D144" s="233"/>
      <c r="E144" s="207"/>
      <c r="F144" s="207"/>
      <c r="G144" s="207"/>
      <c r="H144" s="207"/>
    </row>
    <row r="145" spans="1:8">
      <c r="A145" s="182"/>
      <c r="B145" s="204"/>
      <c r="C145" s="205"/>
      <c r="D145" s="233"/>
      <c r="E145" s="207"/>
      <c r="F145" s="207"/>
      <c r="G145" s="207"/>
      <c r="H145" s="207"/>
    </row>
    <row r="146" spans="1:8">
      <c r="A146" s="182"/>
      <c r="B146" s="204"/>
      <c r="C146" s="205"/>
      <c r="D146" s="233"/>
      <c r="E146" s="207"/>
      <c r="F146" s="207"/>
      <c r="G146" s="207"/>
      <c r="H146" s="207"/>
    </row>
    <row r="147" spans="1:8">
      <c r="A147" s="182"/>
      <c r="B147" s="204"/>
      <c r="C147" s="205"/>
      <c r="D147" s="233"/>
      <c r="E147" s="207"/>
      <c r="F147" s="207"/>
      <c r="G147" s="207"/>
      <c r="H147" s="207"/>
    </row>
    <row r="148" spans="1:8">
      <c r="A148" s="182"/>
      <c r="B148" s="204"/>
      <c r="C148" s="205"/>
      <c r="D148" s="233"/>
      <c r="E148" s="207"/>
      <c r="F148" s="207"/>
      <c r="G148" s="207"/>
      <c r="H148" s="207"/>
    </row>
    <row r="149" spans="1:8">
      <c r="A149" s="163"/>
      <c r="B149" s="167" t="s">
        <v>564</v>
      </c>
      <c r="C149" s="168"/>
      <c r="D149" s="169"/>
      <c r="E149" s="170"/>
      <c r="F149" s="169"/>
      <c r="G149" s="169"/>
      <c r="H149" s="169"/>
    </row>
    <row r="150" spans="1:8" ht="22.65" customHeight="1">
      <c r="A150" s="163"/>
      <c r="B150" s="189" t="s">
        <v>996</v>
      </c>
      <c r="C150" s="189"/>
      <c r="D150" s="189"/>
      <c r="E150" s="189"/>
      <c r="F150" s="189"/>
      <c r="G150" s="189"/>
      <c r="H150" s="189"/>
    </row>
    <row r="151" spans="1:8" ht="22.65" customHeight="1">
      <c r="A151" s="163"/>
      <c r="B151" s="189" t="s">
        <v>565</v>
      </c>
      <c r="C151" s="189"/>
      <c r="D151" s="189"/>
      <c r="E151" s="189"/>
      <c r="F151" s="189"/>
      <c r="G151" s="189"/>
      <c r="H151" s="189"/>
    </row>
    <row r="152" spans="1:8" ht="22.65" customHeight="1">
      <c r="A152" s="163"/>
      <c r="B152" s="189" t="s">
        <v>566</v>
      </c>
      <c r="C152" s="189"/>
      <c r="D152" s="189"/>
      <c r="E152" s="189"/>
      <c r="F152" s="189"/>
      <c r="G152" s="189"/>
      <c r="H152" s="189"/>
    </row>
    <row r="153" spans="1:8" ht="22.65" customHeight="1">
      <c r="A153" s="163"/>
      <c r="B153" s="189" t="s">
        <v>567</v>
      </c>
      <c r="C153" s="189"/>
      <c r="D153" s="189"/>
      <c r="E153" s="189"/>
      <c r="F153" s="189"/>
      <c r="G153" s="189"/>
      <c r="H153" s="189"/>
    </row>
    <row r="154" spans="1:8" ht="22.65" customHeight="1">
      <c r="A154" s="163"/>
      <c r="B154" s="189" t="s">
        <v>568</v>
      </c>
      <c r="C154" s="189"/>
      <c r="D154" s="189"/>
      <c r="E154" s="189"/>
      <c r="F154" s="189"/>
      <c r="G154" s="189"/>
      <c r="H154" s="189"/>
    </row>
    <row r="155" spans="1:8" ht="22.65" customHeight="1">
      <c r="A155" s="163"/>
      <c r="B155" s="189" t="s">
        <v>569</v>
      </c>
      <c r="C155" s="189"/>
      <c r="D155" s="189"/>
      <c r="E155" s="189"/>
      <c r="F155" s="189"/>
      <c r="G155" s="189"/>
      <c r="H155" s="189"/>
    </row>
    <row r="156" spans="1:8" ht="22.65" customHeight="1">
      <c r="A156" s="163"/>
      <c r="B156" s="278"/>
      <c r="C156" s="278"/>
      <c r="D156" s="278"/>
      <c r="E156" s="278"/>
      <c r="F156" s="278"/>
      <c r="G156" s="278"/>
      <c r="H156" s="278"/>
    </row>
    <row r="157" spans="1:8">
      <c r="A157" s="163"/>
      <c r="B157" s="411" t="s">
        <v>997</v>
      </c>
      <c r="C157" s="411"/>
      <c r="D157" s="411"/>
      <c r="E157" s="411"/>
      <c r="F157" s="411"/>
      <c r="G157" s="411"/>
      <c r="H157" s="411"/>
    </row>
    <row r="158" spans="1:8">
      <c r="A158" s="163"/>
      <c r="B158" s="176"/>
      <c r="C158" s="176"/>
      <c r="D158" s="176"/>
      <c r="E158" s="176"/>
      <c r="F158" s="176"/>
      <c r="G158" s="176"/>
      <c r="H158" s="176"/>
    </row>
    <row r="159" spans="1:8" ht="24.6" customHeight="1">
      <c r="A159" s="163"/>
      <c r="B159" s="408" t="s">
        <v>533</v>
      </c>
      <c r="C159" s="410" t="s">
        <v>534</v>
      </c>
      <c r="D159" s="410"/>
      <c r="E159" s="410"/>
      <c r="F159" s="410"/>
      <c r="G159" s="410"/>
      <c r="H159" s="410"/>
    </row>
    <row r="160" spans="1:8">
      <c r="A160" s="163"/>
      <c r="B160" s="409"/>
      <c r="C160" s="178" t="s">
        <v>474</v>
      </c>
      <c r="D160" s="172" t="s">
        <v>523</v>
      </c>
      <c r="E160" s="172" t="s">
        <v>524</v>
      </c>
      <c r="F160" s="173" t="s">
        <v>525</v>
      </c>
      <c r="G160" s="173" t="s">
        <v>526</v>
      </c>
      <c r="H160" s="173" t="s">
        <v>527</v>
      </c>
    </row>
    <row r="161" spans="1:8">
      <c r="A161" s="163"/>
      <c r="B161" s="198" t="s">
        <v>570</v>
      </c>
      <c r="C161" s="178" t="s">
        <v>488</v>
      </c>
      <c r="D161" s="326">
        <v>44963</v>
      </c>
      <c r="E161" s="314">
        <v>45000</v>
      </c>
      <c r="F161" s="314">
        <v>45000</v>
      </c>
      <c r="G161" s="314">
        <v>45000</v>
      </c>
      <c r="H161" s="314">
        <v>45000</v>
      </c>
    </row>
    <row r="162" spans="1:8">
      <c r="A162" s="163"/>
      <c r="B162" s="198" t="s">
        <v>571</v>
      </c>
      <c r="C162" s="178" t="s">
        <v>572</v>
      </c>
      <c r="D162" s="326">
        <v>3240</v>
      </c>
      <c r="E162" s="314">
        <v>3300</v>
      </c>
      <c r="F162" s="314">
        <v>3400</v>
      </c>
      <c r="G162" s="314">
        <v>3500</v>
      </c>
      <c r="H162" s="314">
        <v>3500</v>
      </c>
    </row>
    <row r="163" spans="1:8">
      <c r="A163" s="163"/>
      <c r="B163" s="179" t="s">
        <v>573</v>
      </c>
      <c r="C163" s="178" t="s">
        <v>574</v>
      </c>
      <c r="D163" s="327">
        <v>5500</v>
      </c>
      <c r="E163" s="297">
        <v>5500</v>
      </c>
      <c r="F163" s="297">
        <v>5500</v>
      </c>
      <c r="G163" s="297">
        <v>5500</v>
      </c>
      <c r="H163" s="297">
        <v>5500</v>
      </c>
    </row>
    <row r="164" spans="1:8" ht="49.2">
      <c r="A164" s="163"/>
      <c r="B164" s="179" t="s">
        <v>575</v>
      </c>
      <c r="C164" s="178" t="s">
        <v>529</v>
      </c>
      <c r="D164" s="326">
        <v>315000000</v>
      </c>
      <c r="E164" s="314">
        <v>320000000</v>
      </c>
      <c r="F164" s="314">
        <v>320000000</v>
      </c>
      <c r="G164" s="314">
        <v>320000000</v>
      </c>
      <c r="H164" s="314">
        <v>320000000</v>
      </c>
    </row>
    <row r="165" spans="1:8">
      <c r="A165" s="163"/>
      <c r="B165" s="179" t="s">
        <v>576</v>
      </c>
      <c r="C165" s="178" t="s">
        <v>477</v>
      </c>
      <c r="D165" s="327">
        <v>39</v>
      </c>
      <c r="E165" s="297">
        <v>39</v>
      </c>
      <c r="F165" s="297">
        <v>39</v>
      </c>
      <c r="G165" s="297">
        <v>39</v>
      </c>
      <c r="H165" s="297">
        <v>39</v>
      </c>
    </row>
    <row r="166" spans="1:8" ht="73.8">
      <c r="A166" s="163"/>
      <c r="B166" s="179" t="s">
        <v>577</v>
      </c>
      <c r="C166" s="178" t="s">
        <v>578</v>
      </c>
      <c r="D166" s="326">
        <v>24</v>
      </c>
      <c r="E166" s="314">
        <v>24</v>
      </c>
      <c r="F166" s="314">
        <v>24</v>
      </c>
      <c r="G166" s="314">
        <v>24</v>
      </c>
      <c r="H166" s="314">
        <v>24</v>
      </c>
    </row>
    <row r="167" spans="1:8" ht="73.8">
      <c r="A167" s="163"/>
      <c r="B167" s="179" t="s">
        <v>579</v>
      </c>
      <c r="C167" s="178" t="s">
        <v>480</v>
      </c>
      <c r="D167" s="326">
        <v>100</v>
      </c>
      <c r="E167" s="314">
        <v>100</v>
      </c>
      <c r="F167" s="314">
        <v>100</v>
      </c>
      <c r="G167" s="314">
        <v>100</v>
      </c>
      <c r="H167" s="314">
        <v>100</v>
      </c>
    </row>
    <row r="168" spans="1:8" ht="73.8">
      <c r="A168" s="163"/>
      <c r="B168" s="179" t="s">
        <v>580</v>
      </c>
      <c r="C168" s="178" t="s">
        <v>488</v>
      </c>
      <c r="D168" s="327">
        <v>30</v>
      </c>
      <c r="E168" s="297">
        <v>30</v>
      </c>
      <c r="F168" s="297">
        <v>30</v>
      </c>
      <c r="G168" s="297">
        <v>30</v>
      </c>
      <c r="H168" s="297">
        <v>30</v>
      </c>
    </row>
    <row r="169" spans="1:8">
      <c r="A169" s="182"/>
      <c r="B169" s="183" t="s">
        <v>528</v>
      </c>
      <c r="C169" s="184" t="s">
        <v>529</v>
      </c>
      <c r="D169" s="317">
        <f>+D170+D171</f>
        <v>954920</v>
      </c>
      <c r="E169" s="318">
        <f>+E170+E171</f>
        <v>1248500</v>
      </c>
      <c r="F169" s="318">
        <f t="shared" ref="F169:G169" si="9">+F170+F171</f>
        <v>0</v>
      </c>
      <c r="G169" s="318">
        <f t="shared" si="9"/>
        <v>0</v>
      </c>
      <c r="H169" s="318">
        <f t="shared" ref="H169:H171" si="10">+H170+H171</f>
        <v>0</v>
      </c>
    </row>
    <row r="170" spans="1:8">
      <c r="A170" s="182"/>
      <c r="B170" s="183" t="s">
        <v>530</v>
      </c>
      <c r="C170" s="184" t="s">
        <v>529</v>
      </c>
      <c r="D170" s="328">
        <f>7729920-6775000</f>
        <v>954920</v>
      </c>
      <c r="E170" s="320">
        <f>สังเขป!J26</f>
        <v>1248500</v>
      </c>
      <c r="F170" s="318">
        <f t="shared" ref="F170:G170" si="11">+F171+F172</f>
        <v>0</v>
      </c>
      <c r="G170" s="318">
        <f t="shared" si="11"/>
        <v>0</v>
      </c>
      <c r="H170" s="318">
        <f t="shared" si="10"/>
        <v>0</v>
      </c>
    </row>
    <row r="171" spans="1:8">
      <c r="A171" s="182"/>
      <c r="B171" s="183" t="s">
        <v>531</v>
      </c>
      <c r="C171" s="184" t="s">
        <v>529</v>
      </c>
      <c r="D171" s="318">
        <f t="shared" ref="D171:G171" si="12">+D172+D173</f>
        <v>0</v>
      </c>
      <c r="E171" s="318">
        <f t="shared" si="12"/>
        <v>0</v>
      </c>
      <c r="F171" s="318">
        <f t="shared" si="12"/>
        <v>0</v>
      </c>
      <c r="G171" s="318">
        <f t="shared" si="12"/>
        <v>0</v>
      </c>
      <c r="H171" s="318">
        <f t="shared" si="10"/>
        <v>0</v>
      </c>
    </row>
    <row r="172" spans="1:8">
      <c r="A172" s="182"/>
      <c r="B172" s="204"/>
      <c r="C172" s="205"/>
      <c r="D172" s="206"/>
      <c r="E172" s="207"/>
      <c r="F172" s="207"/>
      <c r="G172" s="207"/>
      <c r="H172" s="207"/>
    </row>
    <row r="173" spans="1:8">
      <c r="A173" s="182"/>
      <c r="B173" s="204"/>
      <c r="C173" s="205"/>
      <c r="D173" s="206"/>
      <c r="E173" s="207"/>
      <c r="F173" s="207"/>
      <c r="G173" s="207"/>
      <c r="H173" s="207"/>
    </row>
    <row r="174" spans="1:8">
      <c r="A174" s="182"/>
      <c r="B174" s="204"/>
      <c r="C174" s="205"/>
      <c r="D174" s="206"/>
      <c r="E174" s="207"/>
      <c r="F174" s="207"/>
      <c r="G174" s="207"/>
      <c r="H174" s="207"/>
    </row>
    <row r="175" spans="1:8">
      <c r="A175" s="182"/>
      <c r="B175" s="204"/>
      <c r="C175" s="205"/>
      <c r="D175" s="206"/>
      <c r="E175" s="207"/>
      <c r="F175" s="207"/>
      <c r="G175" s="207"/>
      <c r="H175" s="207"/>
    </row>
    <row r="176" spans="1:8">
      <c r="A176" s="182"/>
      <c r="B176" s="204"/>
      <c r="C176" s="205"/>
      <c r="D176" s="206"/>
      <c r="E176" s="207"/>
      <c r="F176" s="207"/>
      <c r="G176" s="207"/>
      <c r="H176" s="207"/>
    </row>
    <row r="177" spans="1:8">
      <c r="A177" s="182"/>
      <c r="B177" s="204"/>
      <c r="C177" s="205"/>
      <c r="D177" s="206"/>
      <c r="E177" s="207"/>
      <c r="F177" s="207"/>
      <c r="G177" s="207"/>
      <c r="H177" s="207"/>
    </row>
    <row r="178" spans="1:8">
      <c r="A178" s="182"/>
      <c r="B178" s="204"/>
      <c r="C178" s="205"/>
      <c r="D178" s="206"/>
      <c r="E178" s="207"/>
      <c r="F178" s="207"/>
      <c r="G178" s="207"/>
      <c r="H178" s="207"/>
    </row>
    <row r="179" spans="1:8">
      <c r="A179" s="182"/>
      <c r="B179" s="204"/>
      <c r="C179" s="205"/>
      <c r="D179" s="206"/>
      <c r="E179" s="207"/>
      <c r="F179" s="207"/>
      <c r="G179" s="207"/>
      <c r="H179" s="207"/>
    </row>
    <row r="180" spans="1:8">
      <c r="A180" s="182"/>
      <c r="B180" s="204"/>
      <c r="C180" s="205"/>
      <c r="D180" s="206"/>
      <c r="E180" s="207"/>
      <c r="F180" s="207"/>
      <c r="G180" s="207"/>
      <c r="H180" s="207"/>
    </row>
    <row r="181" spans="1:8">
      <c r="A181" s="182"/>
      <c r="B181" s="204"/>
      <c r="C181" s="205"/>
      <c r="D181" s="206"/>
      <c r="E181" s="207"/>
      <c r="F181" s="207"/>
      <c r="G181" s="207"/>
      <c r="H181" s="207"/>
    </row>
    <row r="182" spans="1:8">
      <c r="A182" s="182"/>
      <c r="B182" s="204"/>
      <c r="C182" s="205"/>
      <c r="D182" s="206"/>
      <c r="E182" s="207"/>
      <c r="F182" s="207"/>
      <c r="G182" s="207"/>
      <c r="H182" s="207"/>
    </row>
    <row r="183" spans="1:8">
      <c r="A183" s="182"/>
      <c r="B183" s="204"/>
      <c r="C183" s="205"/>
      <c r="D183" s="206"/>
      <c r="E183" s="207"/>
      <c r="F183" s="207"/>
      <c r="G183" s="207"/>
      <c r="H183" s="207"/>
    </row>
    <row r="184" spans="1:8">
      <c r="A184" s="163"/>
      <c r="B184" s="167" t="s">
        <v>581</v>
      </c>
      <c r="C184" s="168"/>
      <c r="D184" s="169"/>
      <c r="E184" s="170"/>
      <c r="F184" s="169"/>
      <c r="G184" s="169"/>
      <c r="H184" s="169"/>
    </row>
    <row r="185" spans="1:8" ht="22.65" customHeight="1">
      <c r="A185" s="163"/>
      <c r="B185" s="189" t="s">
        <v>998</v>
      </c>
      <c r="C185" s="176"/>
      <c r="D185" s="176"/>
      <c r="E185" s="176"/>
      <c r="F185" s="176"/>
      <c r="G185" s="176"/>
      <c r="H185" s="176"/>
    </row>
    <row r="186" spans="1:8" ht="22.65" customHeight="1">
      <c r="A186" s="163"/>
      <c r="B186" s="189" t="s">
        <v>582</v>
      </c>
      <c r="C186" s="176"/>
      <c r="D186" s="176"/>
      <c r="E186" s="176"/>
      <c r="F186" s="176"/>
      <c r="G186" s="176"/>
      <c r="H186" s="176"/>
    </row>
    <row r="187" spans="1:8" ht="22.65" customHeight="1">
      <c r="A187" s="163"/>
      <c r="B187" s="189" t="s">
        <v>583</v>
      </c>
      <c r="C187" s="176"/>
      <c r="D187" s="176"/>
      <c r="E187" s="176"/>
      <c r="F187" s="176"/>
      <c r="G187" s="176"/>
      <c r="H187" s="176"/>
    </row>
    <row r="188" spans="1:8" ht="22.65" customHeight="1">
      <c r="A188" s="163"/>
      <c r="B188" s="278"/>
      <c r="C188" s="276"/>
      <c r="D188" s="276"/>
      <c r="E188" s="276"/>
      <c r="F188" s="276"/>
      <c r="G188" s="276"/>
      <c r="H188" s="276"/>
    </row>
    <row r="189" spans="1:8" ht="22.65" customHeight="1">
      <c r="A189" s="163"/>
      <c r="B189" s="189" t="s">
        <v>999</v>
      </c>
      <c r="C189" s="176"/>
      <c r="D189" s="176"/>
      <c r="E189" s="176"/>
      <c r="F189" s="176"/>
      <c r="G189" s="176"/>
      <c r="H189" s="176"/>
    </row>
    <row r="190" spans="1:8" ht="22.65" customHeight="1">
      <c r="A190" s="163"/>
      <c r="B190" s="189" t="s">
        <v>584</v>
      </c>
      <c r="C190" s="176"/>
      <c r="D190" s="176"/>
      <c r="E190" s="176"/>
      <c r="F190" s="176"/>
      <c r="G190" s="176"/>
      <c r="H190" s="176"/>
    </row>
    <row r="191" spans="1:8" ht="22.65" customHeight="1">
      <c r="A191" s="163"/>
      <c r="B191" s="223"/>
      <c r="C191" s="176"/>
      <c r="D191" s="176"/>
      <c r="E191" s="176"/>
      <c r="F191" s="176"/>
      <c r="G191" s="176"/>
      <c r="H191" s="176"/>
    </row>
    <row r="192" spans="1:8" ht="24.6" customHeight="1">
      <c r="A192" s="163"/>
      <c r="B192" s="408" t="s">
        <v>533</v>
      </c>
      <c r="C192" s="410" t="s">
        <v>534</v>
      </c>
      <c r="D192" s="410"/>
      <c r="E192" s="410"/>
      <c r="F192" s="410"/>
      <c r="G192" s="410"/>
      <c r="H192" s="410"/>
    </row>
    <row r="193" spans="1:8">
      <c r="A193" s="163"/>
      <c r="B193" s="409"/>
      <c r="C193" s="178" t="s">
        <v>474</v>
      </c>
      <c r="D193" s="172" t="s">
        <v>523</v>
      </c>
      <c r="E193" s="172" t="s">
        <v>524</v>
      </c>
      <c r="F193" s="173" t="s">
        <v>525</v>
      </c>
      <c r="G193" s="173" t="s">
        <v>526</v>
      </c>
      <c r="H193" s="173" t="s">
        <v>527</v>
      </c>
    </row>
    <row r="194" spans="1:8">
      <c r="A194" s="163"/>
      <c r="B194" s="179" t="s">
        <v>585</v>
      </c>
      <c r="C194" s="178" t="s">
        <v>586</v>
      </c>
      <c r="D194" s="327">
        <v>500</v>
      </c>
      <c r="E194" s="297">
        <v>500</v>
      </c>
      <c r="F194" s="297">
        <v>500</v>
      </c>
      <c r="G194" s="297">
        <v>500</v>
      </c>
      <c r="H194" s="297">
        <v>700</v>
      </c>
    </row>
    <row r="195" spans="1:8">
      <c r="A195" s="163"/>
      <c r="B195" s="179" t="s">
        <v>587</v>
      </c>
      <c r="C195" s="178" t="s">
        <v>488</v>
      </c>
      <c r="D195" s="327">
        <v>500</v>
      </c>
      <c r="E195" s="297">
        <v>500</v>
      </c>
      <c r="F195" s="297">
        <v>500</v>
      </c>
      <c r="G195" s="297">
        <v>500</v>
      </c>
      <c r="H195" s="297">
        <v>700</v>
      </c>
    </row>
    <row r="196" spans="1:8">
      <c r="A196" s="163"/>
      <c r="B196" s="209" t="s">
        <v>588</v>
      </c>
      <c r="C196" s="178" t="s">
        <v>488</v>
      </c>
      <c r="D196" s="327">
        <v>16000</v>
      </c>
      <c r="E196" s="297">
        <v>17000</v>
      </c>
      <c r="F196" s="297">
        <v>18000</v>
      </c>
      <c r="G196" s="297">
        <v>19000</v>
      </c>
      <c r="H196" s="297">
        <v>19500</v>
      </c>
    </row>
    <row r="197" spans="1:8" ht="49.2">
      <c r="A197" s="163"/>
      <c r="B197" s="179" t="s">
        <v>589</v>
      </c>
      <c r="C197" s="178" t="s">
        <v>488</v>
      </c>
      <c r="D197" s="326">
        <v>350</v>
      </c>
      <c r="E197" s="314">
        <v>400</v>
      </c>
      <c r="F197" s="314">
        <v>400</v>
      </c>
      <c r="G197" s="314">
        <v>400</v>
      </c>
      <c r="H197" s="314">
        <v>400</v>
      </c>
    </row>
    <row r="198" spans="1:8" ht="73.8">
      <c r="A198" s="163"/>
      <c r="B198" s="179" t="s">
        <v>590</v>
      </c>
      <c r="C198" s="178" t="s">
        <v>488</v>
      </c>
      <c r="D198" s="329">
        <v>0</v>
      </c>
      <c r="E198" s="315">
        <v>0</v>
      </c>
      <c r="F198" s="315">
        <v>0</v>
      </c>
      <c r="G198" s="315">
        <v>0</v>
      </c>
      <c r="H198" s="315">
        <v>0</v>
      </c>
    </row>
    <row r="199" spans="1:8" ht="49.2">
      <c r="A199" s="163"/>
      <c r="B199" s="179" t="s">
        <v>591</v>
      </c>
      <c r="C199" s="178" t="s">
        <v>488</v>
      </c>
      <c r="D199" s="327">
        <v>1200</v>
      </c>
      <c r="E199" s="297">
        <v>1300</v>
      </c>
      <c r="F199" s="297">
        <v>1300</v>
      </c>
      <c r="G199" s="297">
        <v>1300</v>
      </c>
      <c r="H199" s="297">
        <v>1400</v>
      </c>
    </row>
    <row r="200" spans="1:8" ht="49.2">
      <c r="A200" s="163"/>
      <c r="B200" s="179" t="s">
        <v>592</v>
      </c>
      <c r="C200" s="178" t="s">
        <v>480</v>
      </c>
      <c r="D200" s="326">
        <v>80</v>
      </c>
      <c r="E200" s="314">
        <v>80</v>
      </c>
      <c r="F200" s="314">
        <v>80</v>
      </c>
      <c r="G200" s="314">
        <v>80</v>
      </c>
      <c r="H200" s="314">
        <v>80</v>
      </c>
    </row>
    <row r="201" spans="1:8" ht="49.2">
      <c r="A201" s="163"/>
      <c r="B201" s="179" t="s">
        <v>593</v>
      </c>
      <c r="C201" s="178" t="s">
        <v>488</v>
      </c>
      <c r="D201" s="329">
        <v>0</v>
      </c>
      <c r="E201" s="315">
        <v>0</v>
      </c>
      <c r="F201" s="315">
        <v>0</v>
      </c>
      <c r="G201" s="315">
        <v>0</v>
      </c>
      <c r="H201" s="315">
        <v>0</v>
      </c>
    </row>
    <row r="202" spans="1:8" ht="49.2">
      <c r="A202" s="163"/>
      <c r="B202" s="179" t="s">
        <v>594</v>
      </c>
      <c r="C202" s="178" t="s">
        <v>807</v>
      </c>
      <c r="D202" s="329">
        <v>0</v>
      </c>
      <c r="E202" s="315">
        <v>0</v>
      </c>
      <c r="F202" s="315">
        <v>0</v>
      </c>
      <c r="G202" s="315">
        <v>0</v>
      </c>
      <c r="H202" s="315">
        <v>0</v>
      </c>
    </row>
    <row r="203" spans="1:8">
      <c r="A203" s="182"/>
      <c r="B203" s="183" t="s">
        <v>528</v>
      </c>
      <c r="C203" s="184" t="s">
        <v>529</v>
      </c>
      <c r="D203" s="317">
        <f>+D204+D205</f>
        <v>1732500</v>
      </c>
      <c r="E203" s="318">
        <f>+E204+E205</f>
        <v>2075500</v>
      </c>
      <c r="F203" s="318">
        <f t="shared" ref="D203:H205" si="13">+F204+F205</f>
        <v>0</v>
      </c>
      <c r="G203" s="318">
        <f t="shared" si="13"/>
        <v>0</v>
      </c>
      <c r="H203" s="318">
        <f t="shared" si="13"/>
        <v>0</v>
      </c>
    </row>
    <row r="204" spans="1:8">
      <c r="A204" s="182"/>
      <c r="B204" s="183" t="s">
        <v>530</v>
      </c>
      <c r="C204" s="184" t="s">
        <v>529</v>
      </c>
      <c r="D204" s="324">
        <f>6329500-4597000</f>
        <v>1732500</v>
      </c>
      <c r="E204" s="320">
        <f>สังเขป!J27</f>
        <v>2075500</v>
      </c>
      <c r="F204" s="318">
        <f t="shared" ref="F204:H204" si="14">+F205+F206</f>
        <v>0</v>
      </c>
      <c r="G204" s="318">
        <f t="shared" si="14"/>
        <v>0</v>
      </c>
      <c r="H204" s="318">
        <f t="shared" si="14"/>
        <v>0</v>
      </c>
    </row>
    <row r="205" spans="1:8">
      <c r="A205" s="182"/>
      <c r="B205" s="183" t="s">
        <v>531</v>
      </c>
      <c r="C205" s="184" t="s">
        <v>529</v>
      </c>
      <c r="D205" s="318">
        <f t="shared" si="13"/>
        <v>0</v>
      </c>
      <c r="E205" s="318">
        <f t="shared" si="13"/>
        <v>0</v>
      </c>
      <c r="F205" s="318">
        <f t="shared" ref="F205:H205" si="15">+F206+F207</f>
        <v>0</v>
      </c>
      <c r="G205" s="318">
        <f t="shared" si="15"/>
        <v>0</v>
      </c>
      <c r="H205" s="318">
        <f t="shared" si="15"/>
        <v>0</v>
      </c>
    </row>
    <row r="206" spans="1:8">
      <c r="A206" s="182"/>
      <c r="B206" s="204"/>
      <c r="C206" s="205"/>
      <c r="D206" s="206"/>
      <c r="E206" s="207"/>
      <c r="F206" s="207"/>
      <c r="G206" s="207"/>
      <c r="H206" s="207"/>
    </row>
    <row r="207" spans="1:8">
      <c r="A207" s="182"/>
      <c r="B207" s="204"/>
      <c r="C207" s="205"/>
      <c r="D207" s="206"/>
      <c r="E207" s="207"/>
      <c r="F207" s="207"/>
      <c r="G207" s="207"/>
      <c r="H207" s="207"/>
    </row>
    <row r="208" spans="1:8">
      <c r="A208" s="182"/>
      <c r="B208" s="204"/>
      <c r="C208" s="205"/>
      <c r="D208" s="206"/>
      <c r="E208" s="207"/>
      <c r="F208" s="207"/>
      <c r="G208" s="207"/>
      <c r="H208" s="207"/>
    </row>
    <row r="209" spans="1:8">
      <c r="A209" s="182"/>
      <c r="B209" s="204"/>
      <c r="C209" s="205"/>
      <c r="D209" s="206"/>
      <c r="E209" s="207"/>
      <c r="F209" s="207"/>
      <c r="G209" s="207"/>
      <c r="H209" s="207"/>
    </row>
    <row r="210" spans="1:8">
      <c r="A210" s="182"/>
      <c r="B210" s="204"/>
      <c r="C210" s="205"/>
      <c r="D210" s="206"/>
      <c r="E210" s="207"/>
      <c r="F210" s="207"/>
      <c r="G210" s="207"/>
      <c r="H210" s="207"/>
    </row>
    <row r="211" spans="1:8">
      <c r="A211" s="182"/>
      <c r="B211" s="204"/>
      <c r="C211" s="205"/>
      <c r="D211" s="206"/>
      <c r="E211" s="207"/>
      <c r="F211" s="207"/>
      <c r="G211" s="207"/>
      <c r="H211" s="207"/>
    </row>
    <row r="212" spans="1:8">
      <c r="A212" s="182"/>
      <c r="B212" s="204"/>
      <c r="C212" s="205"/>
      <c r="D212" s="206"/>
      <c r="E212" s="207"/>
      <c r="F212" s="207"/>
      <c r="G212" s="207"/>
      <c r="H212" s="207"/>
    </row>
    <row r="213" spans="1:8">
      <c r="A213" s="182"/>
      <c r="B213" s="204"/>
      <c r="C213" s="205"/>
      <c r="D213" s="206"/>
      <c r="E213" s="207"/>
      <c r="F213" s="207"/>
      <c r="G213" s="207"/>
      <c r="H213" s="207"/>
    </row>
    <row r="214" spans="1:8">
      <c r="A214" s="182"/>
      <c r="B214" s="204"/>
      <c r="C214" s="205"/>
      <c r="D214" s="206"/>
      <c r="E214" s="207"/>
      <c r="F214" s="207"/>
      <c r="G214" s="207"/>
      <c r="H214" s="207"/>
    </row>
    <row r="215" spans="1:8">
      <c r="A215" s="182"/>
      <c r="B215" s="204"/>
      <c r="C215" s="205"/>
      <c r="D215" s="206"/>
      <c r="E215" s="207"/>
      <c r="F215" s="207"/>
      <c r="G215" s="207"/>
      <c r="H215" s="207"/>
    </row>
    <row r="216" spans="1:8">
      <c r="A216" s="182"/>
      <c r="B216" s="204"/>
      <c r="C216" s="205"/>
      <c r="D216" s="206"/>
      <c r="E216" s="207"/>
      <c r="F216" s="207"/>
      <c r="G216" s="207"/>
      <c r="H216" s="207"/>
    </row>
    <row r="217" spans="1:8">
      <c r="A217" s="182"/>
      <c r="B217" s="204"/>
      <c r="C217" s="205"/>
      <c r="D217" s="206"/>
      <c r="E217" s="207"/>
      <c r="F217" s="207"/>
      <c r="G217" s="207"/>
      <c r="H217" s="207"/>
    </row>
    <row r="218" spans="1:8">
      <c r="A218" s="182"/>
      <c r="B218" s="185"/>
      <c r="C218" s="186"/>
      <c r="D218" s="187"/>
      <c r="E218" s="188"/>
      <c r="F218" s="187"/>
      <c r="G218" s="187"/>
      <c r="H218" s="187"/>
    </row>
    <row r="219" spans="1:8">
      <c r="A219" s="163"/>
      <c r="B219" s="167" t="s">
        <v>595</v>
      </c>
      <c r="C219" s="168"/>
      <c r="D219" s="169"/>
      <c r="E219" s="170"/>
      <c r="F219" s="169"/>
      <c r="G219" s="169"/>
      <c r="H219" s="169"/>
    </row>
    <row r="220" spans="1:8" ht="22.65" customHeight="1">
      <c r="A220" s="163"/>
      <c r="B220" s="189" t="s">
        <v>1267</v>
      </c>
      <c r="C220" s="176"/>
      <c r="D220" s="176"/>
      <c r="E220" s="176"/>
      <c r="F220" s="176"/>
      <c r="G220" s="176"/>
      <c r="H220" s="176"/>
    </row>
    <row r="221" spans="1:8" ht="22.65" customHeight="1">
      <c r="A221" s="163"/>
      <c r="B221" s="189" t="s">
        <v>1266</v>
      </c>
      <c r="C221" s="176"/>
      <c r="D221" s="176"/>
      <c r="E221" s="176"/>
      <c r="F221" s="176"/>
      <c r="G221" s="176"/>
      <c r="H221" s="176"/>
    </row>
    <row r="222" spans="1:8" ht="22.65" customHeight="1">
      <c r="A222" s="163"/>
      <c r="B222" s="278"/>
      <c r="C222" s="276"/>
      <c r="D222" s="276"/>
      <c r="E222" s="276"/>
      <c r="F222" s="276"/>
      <c r="G222" s="276"/>
      <c r="H222" s="276"/>
    </row>
    <row r="223" spans="1:8" ht="23.4" customHeight="1">
      <c r="A223" s="163"/>
      <c r="B223" s="189" t="s">
        <v>1000</v>
      </c>
      <c r="C223" s="176"/>
      <c r="D223" s="176"/>
      <c r="E223" s="176"/>
      <c r="F223" s="176"/>
      <c r="G223" s="176"/>
      <c r="H223" s="176"/>
    </row>
    <row r="224" spans="1:8" ht="23.4" customHeight="1">
      <c r="A224" s="163"/>
      <c r="B224" s="189" t="s">
        <v>596</v>
      </c>
      <c r="C224" s="176"/>
      <c r="D224" s="176"/>
      <c r="E224" s="176"/>
      <c r="F224" s="176"/>
      <c r="G224" s="176"/>
      <c r="H224" s="176"/>
    </row>
    <row r="225" spans="1:8" ht="23.4" customHeight="1">
      <c r="A225" s="163"/>
      <c r="B225" s="189"/>
      <c r="C225" s="176"/>
      <c r="D225" s="176"/>
      <c r="E225" s="176"/>
      <c r="F225" s="176"/>
      <c r="G225" s="176"/>
      <c r="H225" s="176"/>
    </row>
    <row r="226" spans="1:8">
      <c r="A226" s="163"/>
      <c r="B226" s="421" t="s">
        <v>533</v>
      </c>
      <c r="C226" s="410" t="s">
        <v>534</v>
      </c>
      <c r="D226" s="410"/>
      <c r="E226" s="410"/>
      <c r="F226" s="410"/>
      <c r="G226" s="410"/>
      <c r="H226" s="410"/>
    </row>
    <row r="227" spans="1:8" ht="30.6" customHeight="1">
      <c r="A227" s="163"/>
      <c r="B227" s="421"/>
      <c r="C227" s="178" t="s">
        <v>474</v>
      </c>
      <c r="D227" s="172" t="s">
        <v>523</v>
      </c>
      <c r="E227" s="172" t="s">
        <v>524</v>
      </c>
      <c r="F227" s="173" t="s">
        <v>525</v>
      </c>
      <c r="G227" s="173" t="s">
        <v>526</v>
      </c>
      <c r="H227" s="173" t="s">
        <v>527</v>
      </c>
    </row>
    <row r="228" spans="1:8">
      <c r="A228" s="163"/>
      <c r="B228" s="179" t="s">
        <v>597</v>
      </c>
      <c r="C228" s="178" t="s">
        <v>540</v>
      </c>
      <c r="D228" s="327"/>
      <c r="E228" s="297"/>
      <c r="F228" s="297"/>
      <c r="G228" s="297"/>
      <c r="H228" s="297"/>
    </row>
    <row r="229" spans="1:8">
      <c r="A229" s="163"/>
      <c r="B229" s="179" t="s">
        <v>1268</v>
      </c>
      <c r="C229" s="178" t="s">
        <v>477</v>
      </c>
      <c r="D229" s="297">
        <v>200</v>
      </c>
      <c r="E229" s="297">
        <v>180</v>
      </c>
      <c r="F229" s="297">
        <v>160</v>
      </c>
      <c r="G229" s="297">
        <v>150</v>
      </c>
      <c r="H229" s="297">
        <v>200</v>
      </c>
    </row>
    <row r="230" spans="1:8">
      <c r="A230" s="163"/>
      <c r="B230" s="179" t="s">
        <v>598</v>
      </c>
      <c r="C230" s="178" t="s">
        <v>482</v>
      </c>
      <c r="D230" s="314">
        <v>12</v>
      </c>
      <c r="E230" s="314">
        <v>12</v>
      </c>
      <c r="F230" s="314">
        <v>12</v>
      </c>
      <c r="G230" s="314">
        <v>12</v>
      </c>
      <c r="H230" s="314">
        <v>12</v>
      </c>
    </row>
    <row r="231" spans="1:8" ht="73.8">
      <c r="A231" s="163"/>
      <c r="B231" s="179" t="s">
        <v>1269</v>
      </c>
      <c r="C231" s="178" t="s">
        <v>482</v>
      </c>
      <c r="D231" s="314">
        <v>60</v>
      </c>
      <c r="E231" s="314">
        <v>60</v>
      </c>
      <c r="F231" s="314">
        <v>60</v>
      </c>
      <c r="G231" s="314">
        <v>60</v>
      </c>
      <c r="H231" s="314">
        <v>60</v>
      </c>
    </row>
    <row r="232" spans="1:8" ht="73.8">
      <c r="A232" s="210"/>
      <c r="B232" s="179" t="s">
        <v>599</v>
      </c>
      <c r="C232" s="178" t="s">
        <v>488</v>
      </c>
      <c r="D232" s="314">
        <v>35000</v>
      </c>
      <c r="E232" s="314">
        <v>36050</v>
      </c>
      <c r="F232" s="314">
        <v>37000</v>
      </c>
      <c r="G232" s="314">
        <v>38000</v>
      </c>
      <c r="H232" s="314">
        <v>38000</v>
      </c>
    </row>
    <row r="233" spans="1:8">
      <c r="A233" s="182"/>
      <c r="B233" s="183" t="s">
        <v>528</v>
      </c>
      <c r="C233" s="184" t="s">
        <v>529</v>
      </c>
      <c r="D233" s="317">
        <f>+D234+D235</f>
        <v>3639460</v>
      </c>
      <c r="E233" s="318">
        <f>+E234+E235</f>
        <v>25644900</v>
      </c>
      <c r="F233" s="318">
        <f t="shared" ref="F233:H233" si="16">+F234+F235</f>
        <v>0</v>
      </c>
      <c r="G233" s="318">
        <f t="shared" si="16"/>
        <v>0</v>
      </c>
      <c r="H233" s="318">
        <f t="shared" si="16"/>
        <v>0</v>
      </c>
    </row>
    <row r="234" spans="1:8">
      <c r="A234" s="182"/>
      <c r="B234" s="183" t="s">
        <v>530</v>
      </c>
      <c r="C234" s="184" t="s">
        <v>529</v>
      </c>
      <c r="D234" s="324">
        <f>19436320-15796860</f>
        <v>3639460</v>
      </c>
      <c r="E234" s="320">
        <f>สังเขป!J28</f>
        <v>25644900</v>
      </c>
      <c r="F234" s="318">
        <f>+F235+F255</f>
        <v>0</v>
      </c>
      <c r="G234" s="318">
        <f>+G235+G255</f>
        <v>0</v>
      </c>
      <c r="H234" s="318">
        <f>+H235+H255</f>
        <v>0</v>
      </c>
    </row>
    <row r="235" spans="1:8">
      <c r="A235" s="182"/>
      <c r="B235" s="183" t="s">
        <v>531</v>
      </c>
      <c r="C235" s="184" t="s">
        <v>529</v>
      </c>
      <c r="D235" s="318">
        <f>+D255+D256</f>
        <v>0</v>
      </c>
      <c r="E235" s="318">
        <f>+E255+E256</f>
        <v>0</v>
      </c>
      <c r="F235" s="318">
        <f>+F255+F256</f>
        <v>0</v>
      </c>
      <c r="G235" s="318">
        <f>+G255+G256</f>
        <v>0</v>
      </c>
      <c r="H235" s="318">
        <f>+H255+H256</f>
        <v>0</v>
      </c>
    </row>
    <row r="236" spans="1:8">
      <c r="A236" s="182"/>
      <c r="B236" s="204"/>
      <c r="C236" s="205"/>
      <c r="D236" s="296"/>
      <c r="E236" s="296"/>
      <c r="F236" s="296"/>
      <c r="G236" s="296"/>
      <c r="H236" s="296"/>
    </row>
    <row r="237" spans="1:8">
      <c r="A237" s="182"/>
      <c r="B237" s="204"/>
      <c r="C237" s="205"/>
      <c r="D237" s="296"/>
      <c r="E237" s="296"/>
      <c r="F237" s="296"/>
      <c r="G237" s="296"/>
      <c r="H237" s="296"/>
    </row>
    <row r="238" spans="1:8">
      <c r="A238" s="182"/>
      <c r="B238" s="204"/>
      <c r="C238" s="205"/>
      <c r="D238" s="296"/>
      <c r="E238" s="296"/>
      <c r="F238" s="296"/>
      <c r="G238" s="296"/>
      <c r="H238" s="296"/>
    </row>
    <row r="239" spans="1:8">
      <c r="A239" s="182"/>
      <c r="B239" s="204"/>
      <c r="C239" s="205"/>
      <c r="D239" s="296"/>
      <c r="E239" s="296"/>
      <c r="F239" s="296"/>
      <c r="G239" s="296"/>
      <c r="H239" s="296"/>
    </row>
    <row r="240" spans="1:8">
      <c r="A240" s="182"/>
      <c r="B240" s="204"/>
      <c r="C240" s="205"/>
      <c r="D240" s="296"/>
      <c r="E240" s="296"/>
      <c r="F240" s="296"/>
      <c r="G240" s="296"/>
      <c r="H240" s="296"/>
    </row>
    <row r="241" spans="1:8">
      <c r="A241" s="182"/>
      <c r="B241" s="204"/>
      <c r="C241" s="205"/>
      <c r="D241" s="296"/>
      <c r="E241" s="296"/>
      <c r="F241" s="296"/>
      <c r="G241" s="296"/>
      <c r="H241" s="296"/>
    </row>
    <row r="242" spans="1:8">
      <c r="A242" s="182"/>
      <c r="B242" s="204"/>
      <c r="C242" s="205"/>
      <c r="D242" s="296"/>
      <c r="E242" s="296"/>
      <c r="F242" s="296"/>
      <c r="G242" s="296"/>
      <c r="H242" s="296"/>
    </row>
    <row r="243" spans="1:8">
      <c r="A243" s="182"/>
      <c r="B243" s="204"/>
      <c r="C243" s="205"/>
      <c r="D243" s="296"/>
      <c r="E243" s="296"/>
      <c r="F243" s="296"/>
      <c r="G243" s="296"/>
      <c r="H243" s="296"/>
    </row>
    <row r="244" spans="1:8">
      <c r="A244" s="182"/>
      <c r="B244" s="204"/>
      <c r="C244" s="205"/>
      <c r="D244" s="296"/>
      <c r="E244" s="296"/>
      <c r="F244" s="296"/>
      <c r="G244" s="296"/>
      <c r="H244" s="296"/>
    </row>
    <row r="245" spans="1:8">
      <c r="A245" s="182"/>
      <c r="B245" s="204"/>
      <c r="C245" s="205"/>
      <c r="D245" s="296"/>
      <c r="E245" s="296"/>
      <c r="F245" s="296"/>
      <c r="G245" s="296"/>
      <c r="H245" s="296"/>
    </row>
    <row r="246" spans="1:8">
      <c r="A246" s="182"/>
      <c r="B246" s="204"/>
      <c r="C246" s="205"/>
      <c r="D246" s="296"/>
      <c r="E246" s="296"/>
      <c r="F246" s="296"/>
      <c r="G246" s="296"/>
      <c r="H246" s="296"/>
    </row>
    <row r="247" spans="1:8">
      <c r="A247" s="182"/>
      <c r="B247" s="204"/>
      <c r="C247" s="205"/>
      <c r="D247" s="296"/>
      <c r="E247" s="296"/>
      <c r="F247" s="296"/>
      <c r="G247" s="296"/>
      <c r="H247" s="296"/>
    </row>
    <row r="248" spans="1:8">
      <c r="A248" s="182"/>
      <c r="B248" s="204"/>
      <c r="C248" s="205"/>
      <c r="D248" s="296"/>
      <c r="E248" s="296"/>
      <c r="F248" s="296"/>
      <c r="G248" s="296"/>
      <c r="H248" s="296"/>
    </row>
    <row r="249" spans="1:8">
      <c r="A249" s="182"/>
      <c r="B249" s="204"/>
      <c r="C249" s="205"/>
      <c r="D249" s="296"/>
      <c r="E249" s="296"/>
      <c r="F249" s="296"/>
      <c r="G249" s="296"/>
      <c r="H249" s="296"/>
    </row>
    <row r="250" spans="1:8">
      <c r="A250" s="182"/>
      <c r="B250" s="204"/>
      <c r="C250" s="205"/>
      <c r="D250" s="296"/>
      <c r="E250" s="296"/>
      <c r="F250" s="296"/>
      <c r="G250" s="296"/>
      <c r="H250" s="296"/>
    </row>
    <row r="251" spans="1:8">
      <c r="A251" s="182"/>
      <c r="B251" s="204"/>
      <c r="C251" s="205"/>
      <c r="D251" s="296"/>
      <c r="E251" s="296"/>
      <c r="F251" s="296"/>
      <c r="G251" s="296"/>
      <c r="H251" s="296"/>
    </row>
    <row r="252" spans="1:8">
      <c r="A252" s="182"/>
      <c r="B252" s="204"/>
      <c r="C252" s="205"/>
      <c r="D252" s="296"/>
      <c r="E252" s="296"/>
      <c r="F252" s="296"/>
      <c r="G252" s="296"/>
      <c r="H252" s="296"/>
    </row>
    <row r="253" spans="1:8">
      <c r="A253" s="182"/>
      <c r="B253" s="204"/>
      <c r="C253" s="205"/>
      <c r="D253" s="296"/>
      <c r="E253" s="296"/>
      <c r="F253" s="296"/>
      <c r="G253" s="296"/>
      <c r="H253" s="296"/>
    </row>
    <row r="254" spans="1:8">
      <c r="A254" s="182"/>
      <c r="B254" s="204"/>
      <c r="C254" s="205"/>
      <c r="D254" s="296"/>
      <c r="E254" s="296"/>
      <c r="F254" s="296"/>
      <c r="G254" s="296"/>
      <c r="H254" s="296"/>
    </row>
    <row r="255" spans="1:8">
      <c r="A255" s="182"/>
      <c r="B255" s="204"/>
      <c r="C255" s="205"/>
      <c r="D255" s="206"/>
      <c r="E255" s="207"/>
      <c r="F255" s="207"/>
      <c r="G255" s="207"/>
      <c r="H255" s="207"/>
    </row>
    <row r="256" spans="1:8">
      <c r="A256" s="163"/>
      <c r="B256" s="163"/>
      <c r="C256" s="164"/>
      <c r="D256" s="163"/>
      <c r="E256" s="165"/>
      <c r="F256" s="163"/>
      <c r="G256" s="163"/>
      <c r="H256" s="163"/>
    </row>
    <row r="257" spans="1:8">
      <c r="A257" s="163"/>
      <c r="B257" s="167" t="s">
        <v>600</v>
      </c>
      <c r="C257" s="168"/>
      <c r="D257" s="169"/>
      <c r="E257" s="170"/>
      <c r="F257" s="169"/>
      <c r="G257" s="169"/>
      <c r="H257" s="169"/>
    </row>
    <row r="258" spans="1:8" ht="23.4" customHeight="1">
      <c r="A258" s="163"/>
      <c r="B258" s="189" t="s">
        <v>1001</v>
      </c>
      <c r="C258" s="176"/>
      <c r="D258" s="176"/>
      <c r="E258" s="176"/>
      <c r="F258" s="176"/>
      <c r="G258" s="176"/>
      <c r="H258" s="176"/>
    </row>
    <row r="259" spans="1:8" ht="23.4" customHeight="1">
      <c r="A259" s="163"/>
      <c r="B259" s="189" t="s">
        <v>601</v>
      </c>
      <c r="C259" s="176"/>
      <c r="D259" s="176"/>
      <c r="E259" s="176"/>
      <c r="F259" s="176"/>
      <c r="G259" s="176"/>
      <c r="H259" s="176"/>
    </row>
    <row r="260" spans="1:8" ht="23.4" customHeight="1">
      <c r="A260" s="163"/>
      <c r="B260" s="278"/>
      <c r="C260" s="276"/>
      <c r="D260" s="276"/>
      <c r="E260" s="276"/>
      <c r="F260" s="276"/>
      <c r="G260" s="276"/>
      <c r="H260" s="276"/>
    </row>
    <row r="261" spans="1:8" ht="22.65" customHeight="1">
      <c r="A261" s="163"/>
      <c r="B261" s="189" t="s">
        <v>1002</v>
      </c>
      <c r="C261" s="176"/>
      <c r="D261" s="176"/>
      <c r="E261" s="176"/>
      <c r="F261" s="176"/>
      <c r="G261" s="176"/>
      <c r="H261" s="176"/>
    </row>
    <row r="262" spans="1:8" ht="22.65" customHeight="1">
      <c r="A262" s="163"/>
      <c r="B262" s="189" t="s">
        <v>602</v>
      </c>
      <c r="C262" s="176"/>
      <c r="D262" s="176"/>
      <c r="E262" s="176"/>
      <c r="F262" s="176"/>
      <c r="G262" s="176"/>
      <c r="H262" s="176"/>
    </row>
    <row r="263" spans="1:8" ht="22.65" customHeight="1">
      <c r="A263" s="163"/>
      <c r="B263" s="223"/>
      <c r="C263" s="176"/>
      <c r="D263" s="176"/>
      <c r="E263" s="176"/>
      <c r="F263" s="176"/>
      <c r="G263" s="176"/>
      <c r="H263" s="176"/>
    </row>
    <row r="264" spans="1:8">
      <c r="A264" s="163"/>
      <c r="B264" s="421" t="s">
        <v>533</v>
      </c>
      <c r="C264" s="410" t="s">
        <v>534</v>
      </c>
      <c r="D264" s="410"/>
      <c r="E264" s="410"/>
      <c r="F264" s="410"/>
      <c r="G264" s="410"/>
      <c r="H264" s="410"/>
    </row>
    <row r="265" spans="1:8">
      <c r="A265" s="163"/>
      <c r="B265" s="421"/>
      <c r="C265" s="178" t="s">
        <v>474</v>
      </c>
      <c r="D265" s="172" t="s">
        <v>523</v>
      </c>
      <c r="E265" s="172" t="s">
        <v>524</v>
      </c>
      <c r="F265" s="173" t="s">
        <v>525</v>
      </c>
      <c r="G265" s="173" t="s">
        <v>526</v>
      </c>
      <c r="H265" s="173" t="s">
        <v>527</v>
      </c>
    </row>
    <row r="266" spans="1:8" ht="49.2">
      <c r="A266" s="163"/>
      <c r="B266" s="179" t="s">
        <v>603</v>
      </c>
      <c r="C266" s="178" t="s">
        <v>604</v>
      </c>
      <c r="D266" s="297">
        <v>13960</v>
      </c>
      <c r="E266" s="297">
        <v>13960</v>
      </c>
      <c r="F266" s="297">
        <v>13960</v>
      </c>
      <c r="G266" s="297">
        <v>13960</v>
      </c>
      <c r="H266" s="297">
        <v>13960</v>
      </c>
    </row>
    <row r="267" spans="1:8">
      <c r="A267" s="191"/>
      <c r="B267" s="211" t="s">
        <v>605</v>
      </c>
      <c r="C267" s="178" t="s">
        <v>606</v>
      </c>
      <c r="D267" s="297">
        <v>1</v>
      </c>
      <c r="E267" s="297">
        <v>1</v>
      </c>
      <c r="F267" s="297">
        <v>1</v>
      </c>
      <c r="G267" s="297">
        <v>1</v>
      </c>
      <c r="H267" s="297">
        <v>1</v>
      </c>
    </row>
    <row r="268" spans="1:8">
      <c r="A268" s="191"/>
      <c r="B268" s="179" t="s">
        <v>607</v>
      </c>
      <c r="C268" s="178" t="s">
        <v>482</v>
      </c>
      <c r="D268" s="297">
        <v>48</v>
      </c>
      <c r="E268" s="297">
        <v>48</v>
      </c>
      <c r="F268" s="297">
        <v>48</v>
      </c>
      <c r="G268" s="297">
        <v>48</v>
      </c>
      <c r="H268" s="297">
        <v>48</v>
      </c>
    </row>
    <row r="269" spans="1:8" ht="49.2">
      <c r="A269" s="163"/>
      <c r="B269" s="179" t="s">
        <v>608</v>
      </c>
      <c r="C269" s="178" t="s">
        <v>609</v>
      </c>
      <c r="D269" s="297">
        <v>24</v>
      </c>
      <c r="E269" s="297">
        <v>24</v>
      </c>
      <c r="F269" s="297">
        <v>24</v>
      </c>
      <c r="G269" s="297">
        <v>24</v>
      </c>
      <c r="H269" s="297">
        <v>24</v>
      </c>
    </row>
    <row r="270" spans="1:8" ht="73.8">
      <c r="A270" s="163"/>
      <c r="B270" s="179" t="s">
        <v>610</v>
      </c>
      <c r="C270" s="178" t="s">
        <v>480</v>
      </c>
      <c r="D270" s="330">
        <v>97</v>
      </c>
      <c r="E270" s="330">
        <v>98</v>
      </c>
      <c r="F270" s="330">
        <v>98</v>
      </c>
      <c r="G270" s="330">
        <v>98</v>
      </c>
      <c r="H270" s="330">
        <v>98</v>
      </c>
    </row>
    <row r="271" spans="1:8">
      <c r="A271" s="182"/>
      <c r="B271" s="183" t="s">
        <v>528</v>
      </c>
      <c r="C271" s="184" t="s">
        <v>529</v>
      </c>
      <c r="D271" s="317">
        <f>+D272+D273</f>
        <v>6550360</v>
      </c>
      <c r="E271" s="318">
        <f>+E272+E273</f>
        <v>627700</v>
      </c>
      <c r="F271" s="318">
        <f t="shared" ref="F271:H271" si="17">+F272+F273</f>
        <v>0</v>
      </c>
      <c r="G271" s="318">
        <f t="shared" si="17"/>
        <v>0</v>
      </c>
      <c r="H271" s="318">
        <f t="shared" si="17"/>
        <v>0</v>
      </c>
    </row>
    <row r="272" spans="1:8">
      <c r="A272" s="182"/>
      <c r="B272" s="183" t="s">
        <v>530</v>
      </c>
      <c r="C272" s="184" t="s">
        <v>529</v>
      </c>
      <c r="D272" s="324">
        <f>30266320-23715960</f>
        <v>6550360</v>
      </c>
      <c r="E272" s="320">
        <f>สังเขป!J29</f>
        <v>627700</v>
      </c>
      <c r="F272" s="318">
        <f>+F273+F332</f>
        <v>0</v>
      </c>
      <c r="G272" s="318">
        <f>+G273+G332</f>
        <v>0</v>
      </c>
      <c r="H272" s="318">
        <f>+H273+H332</f>
        <v>0</v>
      </c>
    </row>
    <row r="273" spans="1:8">
      <c r="A273" s="182"/>
      <c r="B273" s="183" t="s">
        <v>531</v>
      </c>
      <c r="C273" s="184" t="s">
        <v>529</v>
      </c>
      <c r="D273" s="317">
        <v>0</v>
      </c>
      <c r="E273" s="317">
        <v>0</v>
      </c>
      <c r="F273" s="318">
        <f t="shared" ref="F273:H273" si="18">+F332+F333</f>
        <v>0</v>
      </c>
      <c r="G273" s="318">
        <f t="shared" si="18"/>
        <v>0</v>
      </c>
      <c r="H273" s="318">
        <f t="shared" si="18"/>
        <v>0</v>
      </c>
    </row>
    <row r="274" spans="1:8">
      <c r="A274" s="182"/>
      <c r="B274" s="204"/>
      <c r="C274" s="205"/>
      <c r="D274" s="206"/>
      <c r="E274" s="206"/>
      <c r="F274" s="296"/>
      <c r="G274" s="296"/>
      <c r="H274" s="296"/>
    </row>
    <row r="275" spans="1:8">
      <c r="A275" s="182"/>
      <c r="B275" s="204"/>
      <c r="C275" s="205"/>
      <c r="D275" s="206"/>
      <c r="E275" s="206"/>
      <c r="F275" s="296"/>
      <c r="G275" s="296"/>
      <c r="H275" s="296"/>
    </row>
    <row r="276" spans="1:8">
      <c r="A276" s="182"/>
      <c r="B276" s="204"/>
      <c r="C276" s="205"/>
      <c r="D276" s="206"/>
      <c r="E276" s="206"/>
      <c r="F276" s="296"/>
      <c r="G276" s="296"/>
      <c r="H276" s="296"/>
    </row>
    <row r="277" spans="1:8">
      <c r="A277" s="182"/>
      <c r="B277" s="204"/>
      <c r="C277" s="205"/>
      <c r="D277" s="206"/>
      <c r="E277" s="206"/>
      <c r="F277" s="296"/>
      <c r="G277" s="296"/>
      <c r="H277" s="296"/>
    </row>
    <row r="278" spans="1:8">
      <c r="A278" s="182"/>
      <c r="B278" s="204"/>
      <c r="C278" s="205"/>
      <c r="D278" s="206"/>
      <c r="E278" s="206"/>
      <c r="F278" s="296"/>
      <c r="G278" s="296"/>
      <c r="H278" s="296"/>
    </row>
    <row r="279" spans="1:8">
      <c r="A279" s="182"/>
      <c r="B279" s="204"/>
      <c r="C279" s="205"/>
      <c r="D279" s="206"/>
      <c r="E279" s="206"/>
      <c r="F279" s="296"/>
      <c r="G279" s="296"/>
      <c r="H279" s="296"/>
    </row>
    <row r="280" spans="1:8">
      <c r="A280" s="182"/>
      <c r="B280" s="204"/>
      <c r="C280" s="205"/>
      <c r="D280" s="206"/>
      <c r="E280" s="206"/>
      <c r="F280" s="296"/>
      <c r="G280" s="296"/>
      <c r="H280" s="296"/>
    </row>
    <row r="281" spans="1:8">
      <c r="A281" s="182"/>
      <c r="B281" s="204"/>
      <c r="C281" s="205"/>
      <c r="D281" s="206"/>
      <c r="E281" s="206"/>
      <c r="F281" s="296"/>
      <c r="G281" s="296"/>
      <c r="H281" s="296"/>
    </row>
    <row r="282" spans="1:8">
      <c r="A282" s="182"/>
      <c r="B282" s="204"/>
      <c r="C282" s="205"/>
      <c r="D282" s="206"/>
      <c r="E282" s="206"/>
      <c r="F282" s="296"/>
      <c r="G282" s="296"/>
      <c r="H282" s="296"/>
    </row>
    <row r="283" spans="1:8">
      <c r="A283" s="182"/>
      <c r="B283" s="204"/>
      <c r="C283" s="205"/>
      <c r="D283" s="206"/>
      <c r="E283" s="206"/>
      <c r="F283" s="296"/>
      <c r="G283" s="296"/>
      <c r="H283" s="296"/>
    </row>
    <row r="284" spans="1:8">
      <c r="A284" s="182"/>
      <c r="B284" s="204"/>
      <c r="C284" s="205"/>
      <c r="D284" s="206"/>
      <c r="E284" s="206"/>
      <c r="F284" s="296"/>
      <c r="G284" s="296"/>
      <c r="H284" s="296"/>
    </row>
    <row r="285" spans="1:8">
      <c r="A285" s="182"/>
      <c r="B285" s="204"/>
      <c r="C285" s="205"/>
      <c r="D285" s="206"/>
      <c r="E285" s="206"/>
      <c r="F285" s="296"/>
      <c r="G285" s="296"/>
      <c r="H285" s="296"/>
    </row>
    <row r="286" spans="1:8">
      <c r="A286" s="182"/>
      <c r="B286" s="204"/>
      <c r="C286" s="205"/>
      <c r="D286" s="206"/>
      <c r="E286" s="206"/>
      <c r="F286" s="296"/>
      <c r="G286" s="296"/>
      <c r="H286" s="296"/>
    </row>
    <row r="287" spans="1:8">
      <c r="A287" s="182"/>
      <c r="B287" s="204"/>
      <c r="C287" s="205"/>
      <c r="D287" s="206"/>
      <c r="E287" s="206"/>
      <c r="F287" s="296"/>
      <c r="G287" s="296"/>
      <c r="H287" s="296"/>
    </row>
    <row r="288" spans="1:8">
      <c r="A288" s="182"/>
      <c r="B288" s="204"/>
      <c r="C288" s="205"/>
      <c r="D288" s="206"/>
      <c r="E288" s="206"/>
      <c r="F288" s="296"/>
      <c r="G288" s="296"/>
      <c r="H288" s="296"/>
    </row>
    <row r="289" spans="1:8">
      <c r="A289" s="182"/>
      <c r="B289" s="204"/>
      <c r="C289" s="205"/>
      <c r="D289" s="206"/>
      <c r="E289" s="206"/>
      <c r="F289" s="296"/>
      <c r="G289" s="296"/>
      <c r="H289" s="296"/>
    </row>
    <row r="290" spans="1:8">
      <c r="A290" s="182"/>
      <c r="B290" s="204"/>
      <c r="C290" s="205"/>
      <c r="D290" s="206"/>
      <c r="E290" s="206"/>
      <c r="F290" s="296"/>
      <c r="G290" s="296"/>
      <c r="H290" s="296"/>
    </row>
    <row r="291" spans="1:8">
      <c r="A291" s="182"/>
      <c r="B291" s="204"/>
      <c r="C291" s="205"/>
      <c r="D291" s="206"/>
      <c r="E291" s="206"/>
      <c r="F291" s="296"/>
      <c r="G291" s="296"/>
      <c r="H291" s="296"/>
    </row>
    <row r="292" spans="1:8">
      <c r="A292" s="182"/>
      <c r="B292" s="204"/>
      <c r="C292" s="205"/>
      <c r="D292" s="206"/>
      <c r="E292" s="206"/>
      <c r="F292" s="296"/>
      <c r="G292" s="296"/>
      <c r="H292" s="296"/>
    </row>
    <row r="293" spans="1:8">
      <c r="A293" s="182"/>
      <c r="B293" s="204"/>
      <c r="C293" s="205"/>
      <c r="D293" s="206"/>
      <c r="E293" s="206"/>
      <c r="F293" s="296"/>
      <c r="G293" s="296"/>
      <c r="H293" s="296"/>
    </row>
    <row r="294" spans="1:8">
      <c r="A294" s="182"/>
      <c r="B294" s="204"/>
      <c r="C294" s="205"/>
      <c r="D294" s="206"/>
      <c r="E294" s="206"/>
      <c r="F294" s="296"/>
      <c r="G294" s="296"/>
      <c r="H294" s="296"/>
    </row>
    <row r="295" spans="1:8">
      <c r="A295" s="163"/>
      <c r="B295" s="167" t="s">
        <v>611</v>
      </c>
      <c r="C295" s="168"/>
      <c r="D295" s="169"/>
      <c r="E295" s="170"/>
      <c r="F295" s="169"/>
      <c r="G295" s="169"/>
      <c r="H295" s="169"/>
    </row>
    <row r="296" spans="1:8">
      <c r="A296" s="163"/>
      <c r="B296" s="422" t="s">
        <v>1003</v>
      </c>
      <c r="C296" s="422"/>
      <c r="D296" s="422"/>
      <c r="E296" s="422"/>
      <c r="F296" s="422"/>
      <c r="G296" s="422"/>
      <c r="H296" s="422"/>
    </row>
    <row r="297" spans="1:8">
      <c r="A297" s="163"/>
      <c r="B297" s="189" t="s">
        <v>612</v>
      </c>
      <c r="C297" s="176"/>
      <c r="D297" s="176"/>
      <c r="E297" s="176"/>
      <c r="F297" s="176"/>
      <c r="G297" s="176"/>
      <c r="H297" s="176"/>
    </row>
    <row r="298" spans="1:8">
      <c r="A298" s="163"/>
      <c r="B298" s="189" t="s">
        <v>613</v>
      </c>
      <c r="C298" s="176"/>
      <c r="D298" s="176"/>
      <c r="E298" s="176"/>
      <c r="F298" s="176"/>
      <c r="G298" s="176"/>
      <c r="H298" s="176"/>
    </row>
    <row r="299" spans="1:8">
      <c r="A299" s="163"/>
      <c r="B299" s="278"/>
      <c r="C299" s="276"/>
      <c r="D299" s="276"/>
      <c r="E299" s="276"/>
      <c r="F299" s="276"/>
      <c r="G299" s="276"/>
      <c r="H299" s="276"/>
    </row>
    <row r="300" spans="1:8" ht="27.75" customHeight="1">
      <c r="A300" s="163"/>
      <c r="B300" s="411" t="s">
        <v>1004</v>
      </c>
      <c r="C300" s="411"/>
      <c r="D300" s="411"/>
      <c r="E300" s="411"/>
      <c r="F300" s="411"/>
      <c r="G300" s="411"/>
      <c r="H300" s="411"/>
    </row>
    <row r="301" spans="1:8" ht="21.6" customHeight="1">
      <c r="A301" s="163"/>
      <c r="B301" s="176"/>
      <c r="C301" s="176"/>
      <c r="D301" s="176"/>
      <c r="E301" s="176"/>
      <c r="F301" s="176"/>
      <c r="G301" s="176"/>
      <c r="H301" s="176"/>
    </row>
    <row r="302" spans="1:8">
      <c r="A302" s="163"/>
      <c r="B302" s="421" t="s">
        <v>533</v>
      </c>
      <c r="C302" s="410" t="s">
        <v>534</v>
      </c>
      <c r="D302" s="410"/>
      <c r="E302" s="410"/>
      <c r="F302" s="410"/>
      <c r="G302" s="410"/>
      <c r="H302" s="410"/>
    </row>
    <row r="303" spans="1:8">
      <c r="A303" s="163"/>
      <c r="B303" s="421"/>
      <c r="C303" s="178" t="s">
        <v>474</v>
      </c>
      <c r="D303" s="172" t="s">
        <v>523</v>
      </c>
      <c r="E303" s="172" t="s">
        <v>524</v>
      </c>
      <c r="F303" s="173" t="s">
        <v>525</v>
      </c>
      <c r="G303" s="173" t="s">
        <v>526</v>
      </c>
      <c r="H303" s="173" t="s">
        <v>527</v>
      </c>
    </row>
    <row r="304" spans="1:8">
      <c r="A304" s="163"/>
      <c r="B304" s="211" t="s">
        <v>614</v>
      </c>
      <c r="C304" s="178" t="s">
        <v>486</v>
      </c>
      <c r="D304" s="180">
        <v>423000</v>
      </c>
      <c r="E304" s="181">
        <v>401800</v>
      </c>
      <c r="F304" s="181">
        <v>381700</v>
      </c>
      <c r="G304" s="181">
        <v>362000</v>
      </c>
      <c r="H304" s="181">
        <v>362000</v>
      </c>
    </row>
    <row r="305" spans="1:8" ht="49.2">
      <c r="A305" s="163"/>
      <c r="B305" s="179" t="s">
        <v>615</v>
      </c>
      <c r="C305" s="178" t="s">
        <v>616</v>
      </c>
      <c r="D305" s="202" t="s">
        <v>1352</v>
      </c>
      <c r="E305" s="202" t="s">
        <v>1353</v>
      </c>
      <c r="F305" s="202" t="s">
        <v>1353</v>
      </c>
      <c r="G305" s="202" t="s">
        <v>1353</v>
      </c>
      <c r="H305" s="202" t="s">
        <v>1353</v>
      </c>
    </row>
    <row r="306" spans="1:8" ht="49.2">
      <c r="A306" s="163"/>
      <c r="B306" s="179" t="s">
        <v>617</v>
      </c>
      <c r="C306" s="178" t="s">
        <v>616</v>
      </c>
      <c r="D306" s="202" t="s">
        <v>1349</v>
      </c>
      <c r="E306" s="212" t="s">
        <v>1350</v>
      </c>
      <c r="F306" s="212" t="s">
        <v>1351</v>
      </c>
      <c r="G306" s="212" t="s">
        <v>1350</v>
      </c>
      <c r="H306" s="212" t="s">
        <v>1350</v>
      </c>
    </row>
    <row r="307" spans="1:8" ht="49.2">
      <c r="A307" s="163"/>
      <c r="B307" s="179" t="s">
        <v>618</v>
      </c>
      <c r="C307" s="178" t="s">
        <v>619</v>
      </c>
      <c r="D307" s="202" t="s">
        <v>620</v>
      </c>
      <c r="E307" s="213" t="s">
        <v>621</v>
      </c>
      <c r="F307" s="213" t="s">
        <v>622</v>
      </c>
      <c r="G307" s="213" t="s">
        <v>621</v>
      </c>
      <c r="H307" s="213" t="s">
        <v>621</v>
      </c>
    </row>
    <row r="308" spans="1:8" ht="73.8">
      <c r="A308" s="163"/>
      <c r="B308" s="179" t="s">
        <v>623</v>
      </c>
      <c r="C308" s="178" t="s">
        <v>480</v>
      </c>
      <c r="D308" s="326">
        <v>98</v>
      </c>
      <c r="E308" s="314">
        <v>98</v>
      </c>
      <c r="F308" s="314">
        <v>98</v>
      </c>
      <c r="G308" s="314">
        <v>98</v>
      </c>
      <c r="H308" s="314">
        <v>98</v>
      </c>
    </row>
    <row r="309" spans="1:8" ht="73.8">
      <c r="A309" s="163"/>
      <c r="B309" s="179" t="s">
        <v>624</v>
      </c>
      <c r="C309" s="178" t="s">
        <v>480</v>
      </c>
      <c r="D309" s="326">
        <v>98</v>
      </c>
      <c r="E309" s="314">
        <v>98</v>
      </c>
      <c r="F309" s="314">
        <v>98</v>
      </c>
      <c r="G309" s="314">
        <v>98</v>
      </c>
      <c r="H309" s="314">
        <v>98</v>
      </c>
    </row>
    <row r="310" spans="1:8">
      <c r="A310" s="182"/>
      <c r="B310" s="183" t="s">
        <v>528</v>
      </c>
      <c r="C310" s="184" t="s">
        <v>529</v>
      </c>
      <c r="D310" s="317">
        <f>+D311+D312</f>
        <v>13853280</v>
      </c>
      <c r="E310" s="318">
        <f>+E311+E312</f>
        <v>2679700</v>
      </c>
      <c r="F310" s="318">
        <f t="shared" ref="F310:H310" si="19">+F311+F312</f>
        <v>0</v>
      </c>
      <c r="G310" s="318">
        <f t="shared" si="19"/>
        <v>0</v>
      </c>
      <c r="H310" s="318">
        <f t="shared" si="19"/>
        <v>0</v>
      </c>
    </row>
    <row r="311" spans="1:8">
      <c r="A311" s="182"/>
      <c r="B311" s="183" t="s">
        <v>530</v>
      </c>
      <c r="C311" s="184" t="s">
        <v>529</v>
      </c>
      <c r="D311" s="324">
        <f>53393660-39540380</f>
        <v>13853280</v>
      </c>
      <c r="E311" s="320">
        <f>สังเขป!J30</f>
        <v>2679700</v>
      </c>
      <c r="F311" s="318">
        <f>+F312+F424</f>
        <v>0</v>
      </c>
      <c r="G311" s="318">
        <f>+G312+G424</f>
        <v>0</v>
      </c>
      <c r="H311" s="318">
        <f>+H312+H424</f>
        <v>0</v>
      </c>
    </row>
    <row r="312" spans="1:8">
      <c r="A312" s="182"/>
      <c r="B312" s="183" t="s">
        <v>531</v>
      </c>
      <c r="C312" s="184" t="s">
        <v>529</v>
      </c>
      <c r="D312" s="317">
        <v>0</v>
      </c>
      <c r="E312" s="317">
        <v>0</v>
      </c>
      <c r="F312" s="318">
        <f t="shared" ref="F312:H312" si="20">+F424+F426</f>
        <v>0</v>
      </c>
      <c r="G312" s="318">
        <f t="shared" si="20"/>
        <v>0</v>
      </c>
      <c r="H312" s="318">
        <f t="shared" si="20"/>
        <v>0</v>
      </c>
    </row>
    <row r="313" spans="1:8" ht="21.75" customHeight="1">
      <c r="A313" s="182"/>
      <c r="B313" s="185"/>
      <c r="C313" s="186"/>
      <c r="D313" s="187"/>
      <c r="E313" s="188"/>
      <c r="F313" s="187"/>
      <c r="G313" s="187"/>
      <c r="H313" s="187"/>
    </row>
    <row r="314" spans="1:8" ht="21.75" customHeight="1">
      <c r="A314" s="182"/>
      <c r="B314" s="275"/>
      <c r="C314" s="186"/>
      <c r="D314" s="187"/>
      <c r="E314" s="188"/>
      <c r="F314" s="187"/>
      <c r="G314" s="187"/>
      <c r="H314" s="187"/>
    </row>
    <row r="315" spans="1:8" ht="21.75" customHeight="1">
      <c r="A315" s="182"/>
      <c r="B315" s="275"/>
      <c r="C315" s="186"/>
      <c r="D315" s="187"/>
      <c r="E315" s="188"/>
      <c r="F315" s="187"/>
      <c r="G315" s="187"/>
      <c r="H315" s="187"/>
    </row>
    <row r="316" spans="1:8" ht="21.75" customHeight="1">
      <c r="A316" s="182"/>
      <c r="B316" s="275"/>
      <c r="C316" s="186"/>
      <c r="D316" s="187"/>
      <c r="E316" s="188"/>
      <c r="F316" s="187"/>
      <c r="G316" s="187"/>
      <c r="H316" s="187"/>
    </row>
    <row r="317" spans="1:8" ht="21.75" customHeight="1">
      <c r="A317" s="182"/>
      <c r="B317" s="275"/>
      <c r="C317" s="186"/>
      <c r="D317" s="187"/>
      <c r="E317" s="188"/>
      <c r="F317" s="187"/>
      <c r="G317" s="187"/>
      <c r="H317" s="187"/>
    </row>
    <row r="318" spans="1:8" ht="21.75" customHeight="1">
      <c r="A318" s="182"/>
      <c r="B318" s="275"/>
      <c r="C318" s="186"/>
      <c r="D318" s="187"/>
      <c r="E318" s="188"/>
      <c r="F318" s="187"/>
      <c r="G318" s="187"/>
      <c r="H318" s="187"/>
    </row>
    <row r="319" spans="1:8" ht="21.75" customHeight="1">
      <c r="A319" s="182"/>
      <c r="B319" s="275"/>
      <c r="C319" s="186"/>
      <c r="D319" s="187"/>
      <c r="E319" s="188"/>
      <c r="F319" s="187"/>
      <c r="G319" s="187"/>
      <c r="H319" s="187"/>
    </row>
    <row r="320" spans="1:8" ht="21.75" customHeight="1">
      <c r="A320" s="182"/>
      <c r="B320" s="275"/>
      <c r="C320" s="186"/>
      <c r="D320" s="187"/>
      <c r="E320" s="188"/>
      <c r="F320" s="187"/>
      <c r="G320" s="187"/>
      <c r="H320" s="187"/>
    </row>
    <row r="321" spans="1:8" ht="21.75" customHeight="1">
      <c r="A321" s="182"/>
      <c r="B321" s="275"/>
      <c r="C321" s="186"/>
      <c r="D321" s="187"/>
      <c r="E321" s="188"/>
      <c r="F321" s="187"/>
      <c r="G321" s="187"/>
      <c r="H321" s="187"/>
    </row>
    <row r="322" spans="1:8" ht="21.75" customHeight="1">
      <c r="A322" s="182"/>
      <c r="B322" s="275"/>
      <c r="C322" s="186"/>
      <c r="D322" s="187"/>
      <c r="E322" s="188"/>
      <c r="F322" s="187"/>
      <c r="G322" s="187"/>
      <c r="H322" s="187"/>
    </row>
    <row r="323" spans="1:8" ht="21.75" customHeight="1">
      <c r="A323" s="182"/>
      <c r="B323" s="275"/>
      <c r="C323" s="186"/>
      <c r="D323" s="187"/>
      <c r="E323" s="188"/>
      <c r="F323" s="187"/>
      <c r="G323" s="187"/>
      <c r="H323" s="187"/>
    </row>
    <row r="324" spans="1:8" ht="21.75" customHeight="1">
      <c r="A324" s="182"/>
      <c r="B324" s="275"/>
      <c r="C324" s="186"/>
      <c r="D324" s="187"/>
      <c r="E324" s="188"/>
      <c r="F324" s="187"/>
      <c r="G324" s="187"/>
      <c r="H324" s="187"/>
    </row>
    <row r="325" spans="1:8" ht="21.75" customHeight="1">
      <c r="A325" s="182"/>
      <c r="B325" s="275"/>
      <c r="C325" s="186"/>
      <c r="D325" s="187"/>
      <c r="E325" s="188"/>
      <c r="F325" s="187"/>
      <c r="G325" s="187"/>
      <c r="H325" s="187"/>
    </row>
    <row r="326" spans="1:8" ht="21.75" customHeight="1">
      <c r="A326" s="182"/>
      <c r="B326" s="275"/>
      <c r="C326" s="186"/>
      <c r="D326" s="187"/>
      <c r="E326" s="188"/>
      <c r="F326" s="187"/>
      <c r="G326" s="187"/>
      <c r="H326" s="187"/>
    </row>
    <row r="327" spans="1:8" ht="21.75" customHeight="1">
      <c r="A327" s="182"/>
      <c r="B327" s="275"/>
      <c r="C327" s="186"/>
      <c r="D327" s="187"/>
      <c r="E327" s="188"/>
      <c r="F327" s="187"/>
      <c r="G327" s="187"/>
      <c r="H327" s="187"/>
    </row>
    <row r="328" spans="1:8" ht="21.75" customHeight="1">
      <c r="A328" s="182"/>
      <c r="B328" s="275"/>
      <c r="C328" s="186"/>
      <c r="D328" s="187"/>
      <c r="E328" s="188"/>
      <c r="F328" s="187"/>
      <c r="G328" s="187"/>
      <c r="H328" s="187"/>
    </row>
    <row r="329" spans="1:8" ht="21.75" customHeight="1">
      <c r="A329" s="182"/>
      <c r="B329" s="275"/>
      <c r="C329" s="186"/>
      <c r="D329" s="187"/>
      <c r="E329" s="188"/>
      <c r="F329" s="187"/>
      <c r="G329" s="187"/>
      <c r="H329" s="187"/>
    </row>
    <row r="330" spans="1:8" ht="21.75" customHeight="1">
      <c r="A330" s="182"/>
      <c r="B330" s="275"/>
      <c r="C330" s="186"/>
      <c r="D330" s="187"/>
      <c r="E330" s="188"/>
      <c r="F330" s="187"/>
      <c r="G330" s="187"/>
      <c r="H330" s="187"/>
    </row>
    <row r="331" spans="1:8" ht="21.75" customHeight="1">
      <c r="A331" s="182"/>
      <c r="B331" s="185"/>
      <c r="C331" s="186"/>
      <c r="D331" s="187"/>
      <c r="E331" s="188"/>
      <c r="F331" s="187"/>
      <c r="G331" s="187"/>
      <c r="H331" s="187"/>
    </row>
    <row r="332" spans="1:8" ht="21.75" customHeight="1">
      <c r="A332" s="163"/>
      <c r="B332" s="167" t="s">
        <v>625</v>
      </c>
      <c r="C332" s="168"/>
      <c r="D332" s="169"/>
      <c r="E332" s="170"/>
      <c r="F332" s="169"/>
      <c r="G332" s="169"/>
      <c r="H332" s="169"/>
    </row>
    <row r="333" spans="1:8" ht="22.65" customHeight="1">
      <c r="A333" s="163"/>
      <c r="B333" s="189" t="s">
        <v>1005</v>
      </c>
      <c r="C333" s="176"/>
      <c r="D333" s="176"/>
      <c r="E333" s="176"/>
      <c r="F333" s="176"/>
      <c r="G333" s="176"/>
      <c r="H333" s="176"/>
    </row>
    <row r="334" spans="1:8" ht="22.65" customHeight="1">
      <c r="A334" s="163"/>
      <c r="B334" s="189" t="s">
        <v>626</v>
      </c>
      <c r="C334" s="176"/>
      <c r="D334" s="176"/>
      <c r="E334" s="176"/>
      <c r="F334" s="176"/>
      <c r="G334" s="176"/>
      <c r="H334" s="176"/>
    </row>
    <row r="335" spans="1:8" ht="22.65" customHeight="1">
      <c r="A335" s="163"/>
      <c r="B335" s="189" t="s">
        <v>627</v>
      </c>
      <c r="C335" s="176"/>
      <c r="D335" s="176"/>
      <c r="E335" s="176"/>
      <c r="F335" s="176"/>
      <c r="G335" s="176"/>
      <c r="H335" s="176"/>
    </row>
    <row r="336" spans="1:8" ht="22.65" customHeight="1">
      <c r="A336" s="163"/>
      <c r="B336" s="278"/>
      <c r="C336" s="276"/>
      <c r="D336" s="276"/>
      <c r="E336" s="276"/>
      <c r="F336" s="276"/>
      <c r="G336" s="276"/>
      <c r="H336" s="276"/>
    </row>
    <row r="337" spans="1:8" ht="24" customHeight="1">
      <c r="A337" s="163"/>
      <c r="B337" s="411" t="s">
        <v>1006</v>
      </c>
      <c r="C337" s="411"/>
      <c r="D337" s="411"/>
      <c r="E337" s="411"/>
      <c r="F337" s="411"/>
      <c r="G337" s="411"/>
      <c r="H337" s="411"/>
    </row>
    <row r="338" spans="1:8" ht="21.6" customHeight="1">
      <c r="A338" s="163"/>
      <c r="B338" s="177"/>
      <c r="C338" s="164"/>
      <c r="D338" s="163"/>
      <c r="E338" s="165"/>
      <c r="F338" s="163"/>
      <c r="G338" s="163"/>
      <c r="H338" s="163"/>
    </row>
    <row r="339" spans="1:8">
      <c r="A339" s="163"/>
      <c r="B339" s="408" t="s">
        <v>533</v>
      </c>
      <c r="C339" s="418" t="s">
        <v>534</v>
      </c>
      <c r="D339" s="419"/>
      <c r="E339" s="419"/>
      <c r="F339" s="419"/>
      <c r="G339" s="419"/>
      <c r="H339" s="420"/>
    </row>
    <row r="340" spans="1:8">
      <c r="A340" s="163"/>
      <c r="B340" s="409"/>
      <c r="C340" s="178" t="s">
        <v>474</v>
      </c>
      <c r="D340" s="172" t="s">
        <v>523</v>
      </c>
      <c r="E340" s="172" t="s">
        <v>524</v>
      </c>
      <c r="F340" s="173" t="s">
        <v>525</v>
      </c>
      <c r="G340" s="173" t="s">
        <v>526</v>
      </c>
      <c r="H340" s="173" t="s">
        <v>527</v>
      </c>
    </row>
    <row r="341" spans="1:8" ht="27.6" customHeight="1">
      <c r="A341" s="163"/>
      <c r="B341" s="214" t="s">
        <v>628</v>
      </c>
      <c r="C341" s="215" t="s">
        <v>540</v>
      </c>
      <c r="D341" s="331">
        <v>1000000</v>
      </c>
      <c r="E341" s="332">
        <v>1000000</v>
      </c>
      <c r="F341" s="332">
        <v>1000000</v>
      </c>
      <c r="G341" s="332">
        <v>1000000</v>
      </c>
      <c r="H341" s="332">
        <v>1000000</v>
      </c>
    </row>
    <row r="342" spans="1:8" ht="27.6" customHeight="1">
      <c r="A342" s="163"/>
      <c r="B342" s="216" t="s">
        <v>629</v>
      </c>
      <c r="C342" s="215" t="s">
        <v>630</v>
      </c>
      <c r="D342" s="331">
        <v>1327</v>
      </c>
      <c r="E342" s="332">
        <v>1327</v>
      </c>
      <c r="F342" s="332">
        <v>1327</v>
      </c>
      <c r="G342" s="332">
        <v>1327</v>
      </c>
      <c r="H342" s="332">
        <v>1327</v>
      </c>
    </row>
    <row r="343" spans="1:8" ht="27.6" customHeight="1">
      <c r="A343" s="163"/>
      <c r="B343" s="216" t="s">
        <v>631</v>
      </c>
      <c r="C343" s="215" t="s">
        <v>632</v>
      </c>
      <c r="D343" s="331">
        <v>70300000</v>
      </c>
      <c r="E343" s="332">
        <v>70300000</v>
      </c>
      <c r="F343" s="332">
        <v>70300000</v>
      </c>
      <c r="G343" s="332">
        <v>70300000</v>
      </c>
      <c r="H343" s="332">
        <v>70300000</v>
      </c>
    </row>
    <row r="344" spans="1:8" ht="27.6" customHeight="1">
      <c r="A344" s="163"/>
      <c r="B344" s="216" t="s">
        <v>633</v>
      </c>
      <c r="C344" s="215" t="s">
        <v>488</v>
      </c>
      <c r="D344" s="331">
        <v>72</v>
      </c>
      <c r="E344" s="332">
        <v>72</v>
      </c>
      <c r="F344" s="332">
        <v>72</v>
      </c>
      <c r="G344" s="332">
        <v>72</v>
      </c>
      <c r="H344" s="332">
        <v>72</v>
      </c>
    </row>
    <row r="345" spans="1:8" ht="27.6" customHeight="1">
      <c r="A345" s="191"/>
      <c r="B345" s="216" t="s">
        <v>634</v>
      </c>
      <c r="C345" s="215" t="s">
        <v>482</v>
      </c>
      <c r="D345" s="333">
        <v>50</v>
      </c>
      <c r="E345" s="334">
        <v>50</v>
      </c>
      <c r="F345" s="334">
        <v>50</v>
      </c>
      <c r="G345" s="334">
        <v>50</v>
      </c>
      <c r="H345" s="334">
        <v>50</v>
      </c>
    </row>
    <row r="346" spans="1:8" ht="27.6" customHeight="1">
      <c r="A346" s="182"/>
      <c r="B346" s="217" t="s">
        <v>528</v>
      </c>
      <c r="C346" s="218" t="s">
        <v>529</v>
      </c>
      <c r="D346" s="335">
        <f>+D347+D348</f>
        <v>3696300</v>
      </c>
      <c r="E346" s="336">
        <f>+E347+E348</f>
        <v>5774700</v>
      </c>
      <c r="F346" s="318">
        <f t="shared" ref="F346:H346" si="21">+F347+F348</f>
        <v>0</v>
      </c>
      <c r="G346" s="318">
        <f t="shared" si="21"/>
        <v>0</v>
      </c>
      <c r="H346" s="318">
        <f t="shared" si="21"/>
        <v>0</v>
      </c>
    </row>
    <row r="347" spans="1:8" ht="27.6" customHeight="1">
      <c r="A347" s="182"/>
      <c r="B347" s="217" t="s">
        <v>530</v>
      </c>
      <c r="C347" s="218" t="s">
        <v>529</v>
      </c>
      <c r="D347" s="324">
        <f>13345800-9649500</f>
        <v>3696300</v>
      </c>
      <c r="E347" s="337">
        <f>สังเขป!J31</f>
        <v>5774700</v>
      </c>
      <c r="F347" s="318">
        <f>+F348+F501</f>
        <v>0</v>
      </c>
      <c r="G347" s="318">
        <f>+G348+G501</f>
        <v>0</v>
      </c>
      <c r="H347" s="318">
        <f>+H348+H501</f>
        <v>0</v>
      </c>
    </row>
    <row r="348" spans="1:8" ht="27.6" customHeight="1">
      <c r="A348" s="182"/>
      <c r="B348" s="217" t="s">
        <v>531</v>
      </c>
      <c r="C348" s="218" t="s">
        <v>529</v>
      </c>
      <c r="D348" s="318">
        <f t="shared" ref="D348:H348" si="22">+D501+D502</f>
        <v>0</v>
      </c>
      <c r="E348" s="318">
        <f t="shared" si="22"/>
        <v>0</v>
      </c>
      <c r="F348" s="318">
        <f t="shared" si="22"/>
        <v>0</v>
      </c>
      <c r="G348" s="318">
        <f t="shared" si="22"/>
        <v>0</v>
      </c>
      <c r="H348" s="318">
        <f t="shared" si="22"/>
        <v>0</v>
      </c>
    </row>
    <row r="349" spans="1:8" ht="21.6" customHeight="1">
      <c r="A349" s="182"/>
      <c r="B349" s="219"/>
      <c r="C349" s="220"/>
      <c r="D349" s="221"/>
      <c r="E349" s="222"/>
      <c r="F349" s="222"/>
      <c r="G349" s="222"/>
      <c r="H349" s="222"/>
    </row>
    <row r="350" spans="1:8" ht="21.6" customHeight="1">
      <c r="A350" s="182"/>
      <c r="B350" s="219"/>
      <c r="C350" s="220"/>
      <c r="D350" s="221"/>
      <c r="E350" s="222"/>
      <c r="F350" s="222"/>
      <c r="G350" s="222"/>
      <c r="H350" s="222"/>
    </row>
    <row r="351" spans="1:8" ht="21.6" customHeight="1">
      <c r="A351" s="182"/>
      <c r="B351" s="219"/>
      <c r="C351" s="220"/>
      <c r="D351" s="221"/>
      <c r="E351" s="222"/>
      <c r="F351" s="222"/>
      <c r="G351" s="222"/>
      <c r="H351" s="222"/>
    </row>
    <row r="352" spans="1:8" ht="21.6" customHeight="1">
      <c r="A352" s="182"/>
      <c r="B352" s="219"/>
      <c r="C352" s="220"/>
      <c r="D352" s="221"/>
      <c r="E352" s="222"/>
      <c r="F352" s="222"/>
      <c r="G352" s="222"/>
      <c r="H352" s="222"/>
    </row>
    <row r="353" spans="1:8" ht="21.6" customHeight="1">
      <c r="A353" s="182"/>
      <c r="B353" s="219"/>
      <c r="C353" s="220"/>
      <c r="D353" s="221"/>
      <c r="E353" s="222"/>
      <c r="F353" s="222"/>
      <c r="G353" s="222"/>
      <c r="H353" s="222"/>
    </row>
    <row r="354" spans="1:8" ht="21.6" customHeight="1">
      <c r="A354" s="182"/>
      <c r="B354" s="219"/>
      <c r="C354" s="220"/>
      <c r="D354" s="221"/>
      <c r="E354" s="222"/>
      <c r="F354" s="222"/>
      <c r="G354" s="222"/>
      <c r="H354" s="222"/>
    </row>
    <row r="355" spans="1:8" ht="21.6" customHeight="1">
      <c r="A355" s="182"/>
      <c r="B355" s="219"/>
      <c r="C355" s="220"/>
      <c r="D355" s="221"/>
      <c r="E355" s="222"/>
      <c r="F355" s="222"/>
      <c r="G355" s="222"/>
      <c r="H355" s="222"/>
    </row>
    <row r="356" spans="1:8" ht="21.6" customHeight="1">
      <c r="A356" s="182"/>
      <c r="B356" s="219"/>
      <c r="C356" s="220"/>
      <c r="D356" s="221"/>
      <c r="E356" s="222"/>
      <c r="F356" s="222"/>
      <c r="G356" s="222"/>
      <c r="H356" s="222"/>
    </row>
    <row r="357" spans="1:8" ht="21.6" customHeight="1">
      <c r="A357" s="182"/>
      <c r="B357" s="219"/>
      <c r="C357" s="220"/>
      <c r="D357" s="221"/>
      <c r="E357" s="222"/>
      <c r="F357" s="222"/>
      <c r="G357" s="222"/>
      <c r="H357" s="222"/>
    </row>
    <row r="358" spans="1:8" ht="21.6" customHeight="1">
      <c r="A358" s="182"/>
      <c r="B358" s="219"/>
      <c r="C358" s="220"/>
      <c r="D358" s="221"/>
      <c r="E358" s="222"/>
      <c r="F358" s="222"/>
      <c r="G358" s="222"/>
      <c r="H358" s="222"/>
    </row>
    <row r="359" spans="1:8" ht="21.6" customHeight="1">
      <c r="A359" s="182"/>
      <c r="B359" s="219"/>
      <c r="C359" s="220"/>
      <c r="D359" s="221"/>
      <c r="E359" s="222"/>
      <c r="F359" s="222"/>
      <c r="G359" s="222"/>
      <c r="H359" s="222"/>
    </row>
    <row r="360" spans="1:8" ht="21.6" customHeight="1">
      <c r="A360" s="182"/>
      <c r="B360" s="219"/>
      <c r="C360" s="220"/>
      <c r="D360" s="221"/>
      <c r="E360" s="222"/>
      <c r="F360" s="222"/>
      <c r="G360" s="222"/>
      <c r="H360" s="222"/>
    </row>
    <row r="361" spans="1:8" ht="21.6" customHeight="1">
      <c r="A361" s="182"/>
      <c r="B361" s="219"/>
      <c r="C361" s="220"/>
      <c r="D361" s="221"/>
      <c r="E361" s="222"/>
      <c r="F361" s="222"/>
      <c r="G361" s="222"/>
      <c r="H361" s="222"/>
    </row>
    <row r="362" spans="1:8" ht="21.6" customHeight="1">
      <c r="A362" s="182"/>
      <c r="B362" s="219"/>
      <c r="C362" s="220"/>
      <c r="D362" s="221"/>
      <c r="E362" s="222"/>
      <c r="F362" s="222"/>
      <c r="G362" s="222"/>
      <c r="H362" s="222"/>
    </row>
    <row r="363" spans="1:8" ht="21.6" customHeight="1">
      <c r="A363" s="182"/>
      <c r="B363" s="219"/>
      <c r="C363" s="220"/>
      <c r="D363" s="221"/>
      <c r="E363" s="222"/>
      <c r="F363" s="222"/>
      <c r="G363" s="222"/>
      <c r="H363" s="222"/>
    </row>
    <row r="364" spans="1:8" ht="21.6" customHeight="1">
      <c r="A364" s="182"/>
      <c r="B364" s="219"/>
      <c r="C364" s="220"/>
      <c r="D364" s="221"/>
      <c r="E364" s="222"/>
      <c r="F364" s="222"/>
      <c r="G364" s="222"/>
      <c r="H364" s="222"/>
    </row>
    <row r="365" spans="1:8" ht="21.6" customHeight="1">
      <c r="A365" s="182"/>
      <c r="B365" s="219"/>
      <c r="C365" s="220"/>
      <c r="D365" s="221"/>
      <c r="E365" s="222"/>
      <c r="F365" s="222"/>
      <c r="G365" s="222"/>
      <c r="H365" s="222"/>
    </row>
    <row r="366" spans="1:8" ht="21.6" customHeight="1">
      <c r="A366" s="182"/>
      <c r="B366" s="219"/>
      <c r="C366" s="220"/>
      <c r="D366" s="221"/>
      <c r="E366" s="222"/>
      <c r="F366" s="222"/>
      <c r="G366" s="222"/>
      <c r="H366" s="222"/>
    </row>
    <row r="367" spans="1:8" ht="21.6" customHeight="1">
      <c r="A367" s="182"/>
      <c r="B367" s="219"/>
      <c r="C367" s="220"/>
      <c r="D367" s="221"/>
      <c r="E367" s="222"/>
      <c r="F367" s="222"/>
      <c r="G367" s="222"/>
      <c r="H367" s="222"/>
    </row>
    <row r="368" spans="1:8" ht="21.6" customHeight="1">
      <c r="A368" s="182"/>
      <c r="B368" s="219"/>
      <c r="C368" s="220"/>
      <c r="D368" s="221"/>
      <c r="E368" s="222"/>
      <c r="F368" s="222"/>
      <c r="G368" s="222"/>
      <c r="H368" s="222"/>
    </row>
    <row r="369" spans="1:8" ht="21.6" customHeight="1">
      <c r="A369" s="182"/>
      <c r="B369" s="219"/>
      <c r="C369" s="220"/>
      <c r="D369" s="221"/>
      <c r="E369" s="222"/>
      <c r="F369" s="222"/>
      <c r="G369" s="222"/>
      <c r="H369" s="222"/>
    </row>
    <row r="370" spans="1:8" ht="21.6" customHeight="1">
      <c r="A370" s="182"/>
      <c r="B370" s="219"/>
      <c r="C370" s="220"/>
      <c r="D370" s="221"/>
      <c r="E370" s="222"/>
      <c r="F370" s="222"/>
      <c r="G370" s="222"/>
      <c r="H370" s="222"/>
    </row>
    <row r="371" spans="1:8" ht="21.6" customHeight="1">
      <c r="A371" s="182"/>
      <c r="B371" s="219"/>
      <c r="C371" s="220"/>
      <c r="D371" s="221"/>
      <c r="E371" s="222"/>
      <c r="F371" s="222"/>
      <c r="G371" s="222"/>
      <c r="H371" s="222"/>
    </row>
    <row r="372" spans="1:8" ht="21.6" customHeight="1">
      <c r="A372" s="182"/>
      <c r="B372" s="219"/>
      <c r="C372" s="220"/>
      <c r="D372" s="221"/>
      <c r="E372" s="222"/>
      <c r="F372" s="222"/>
      <c r="G372" s="222"/>
      <c r="H372" s="222"/>
    </row>
    <row r="373" spans="1:8" ht="21.6" customHeight="1">
      <c r="A373" s="182"/>
      <c r="B373" s="219"/>
      <c r="C373" s="220"/>
      <c r="D373" s="221"/>
      <c r="E373" s="222"/>
      <c r="F373" s="222"/>
      <c r="G373" s="222"/>
      <c r="H373" s="222"/>
    </row>
    <row r="374" spans="1:8" ht="21.6" customHeight="1">
      <c r="A374" s="182"/>
      <c r="B374" s="219"/>
      <c r="C374" s="220"/>
      <c r="D374" s="221"/>
      <c r="E374" s="222"/>
      <c r="F374" s="222"/>
      <c r="G374" s="222"/>
      <c r="H374" s="222"/>
    </row>
    <row r="375" spans="1:8" ht="21.6" customHeight="1">
      <c r="A375" s="182"/>
      <c r="B375" s="219"/>
      <c r="C375" s="220"/>
      <c r="D375" s="221"/>
      <c r="E375" s="222"/>
      <c r="F375" s="222"/>
      <c r="G375" s="222"/>
      <c r="H375" s="222"/>
    </row>
    <row r="376" spans="1:8">
      <c r="A376" s="163"/>
      <c r="B376" s="167" t="s">
        <v>635</v>
      </c>
      <c r="C376" s="168"/>
      <c r="D376" s="169"/>
      <c r="E376" s="170"/>
      <c r="F376" s="169"/>
      <c r="G376" s="169"/>
      <c r="H376" s="169"/>
    </row>
    <row r="377" spans="1:8" ht="22.65" customHeight="1">
      <c r="A377" s="163"/>
      <c r="B377" s="189" t="s">
        <v>1007</v>
      </c>
      <c r="C377" s="176"/>
      <c r="D377" s="176"/>
      <c r="E377" s="176"/>
      <c r="F377" s="176"/>
      <c r="G377" s="176"/>
      <c r="H377" s="176"/>
    </row>
    <row r="378" spans="1:8" ht="22.65" customHeight="1">
      <c r="A378" s="163"/>
      <c r="B378" s="189" t="s">
        <v>636</v>
      </c>
      <c r="C378" s="176"/>
      <c r="D378" s="176"/>
      <c r="E378" s="176"/>
      <c r="F378" s="176"/>
      <c r="G378" s="176"/>
      <c r="H378" s="176"/>
    </row>
    <row r="379" spans="1:8" ht="22.65" customHeight="1">
      <c r="A379" s="163"/>
      <c r="B379" s="189" t="s">
        <v>637</v>
      </c>
      <c r="C379" s="176"/>
      <c r="D379" s="176"/>
      <c r="E379" s="176"/>
      <c r="F379" s="176"/>
      <c r="G379" s="176"/>
      <c r="H379" s="176"/>
    </row>
    <row r="380" spans="1:8" ht="22.65" customHeight="1">
      <c r="A380" s="163"/>
      <c r="B380" s="189" t="s">
        <v>638</v>
      </c>
      <c r="C380" s="176"/>
      <c r="D380" s="176"/>
      <c r="E380" s="176"/>
      <c r="F380" s="176"/>
      <c r="G380" s="176"/>
      <c r="H380" s="176"/>
    </row>
    <row r="381" spans="1:8" ht="22.65" customHeight="1">
      <c r="A381" s="163"/>
      <c r="B381" s="278"/>
      <c r="C381" s="276"/>
      <c r="D381" s="276"/>
      <c r="E381" s="276"/>
      <c r="F381" s="276"/>
      <c r="G381" s="276"/>
      <c r="H381" s="276"/>
    </row>
    <row r="382" spans="1:8" ht="24" customHeight="1">
      <c r="A382" s="163"/>
      <c r="B382" s="411" t="s">
        <v>1008</v>
      </c>
      <c r="C382" s="411"/>
      <c r="D382" s="411"/>
      <c r="E382" s="411"/>
      <c r="F382" s="411"/>
      <c r="G382" s="411"/>
      <c r="H382" s="411"/>
    </row>
    <row r="383" spans="1:8" ht="21.6" customHeight="1">
      <c r="A383" s="163"/>
      <c r="B383" s="177"/>
      <c r="C383" s="164"/>
      <c r="D383" s="163"/>
      <c r="E383" s="165"/>
      <c r="F383" s="163"/>
      <c r="G383" s="163"/>
      <c r="H383" s="163"/>
    </row>
    <row r="384" spans="1:8">
      <c r="A384" s="163"/>
      <c r="B384" s="421" t="s">
        <v>533</v>
      </c>
      <c r="C384" s="410" t="s">
        <v>534</v>
      </c>
      <c r="D384" s="410"/>
      <c r="E384" s="410"/>
      <c r="F384" s="410"/>
      <c r="G384" s="410"/>
      <c r="H384" s="410"/>
    </row>
    <row r="385" spans="1:8">
      <c r="A385" s="163"/>
      <c r="B385" s="421"/>
      <c r="C385" s="178" t="s">
        <v>474</v>
      </c>
      <c r="D385" s="172" t="s">
        <v>523</v>
      </c>
      <c r="E385" s="172" t="s">
        <v>524</v>
      </c>
      <c r="F385" s="173" t="s">
        <v>525</v>
      </c>
      <c r="G385" s="173" t="s">
        <v>526</v>
      </c>
      <c r="H385" s="173" t="s">
        <v>527</v>
      </c>
    </row>
    <row r="386" spans="1:8">
      <c r="A386" s="163"/>
      <c r="B386" s="179" t="s">
        <v>639</v>
      </c>
      <c r="C386" s="178" t="s">
        <v>477</v>
      </c>
      <c r="D386" s="327">
        <v>40</v>
      </c>
      <c r="E386" s="297">
        <v>46</v>
      </c>
      <c r="F386" s="297">
        <v>50</v>
      </c>
      <c r="G386" s="297">
        <v>55</v>
      </c>
      <c r="H386" s="297">
        <v>60</v>
      </c>
    </row>
    <row r="387" spans="1:8">
      <c r="A387" s="163"/>
      <c r="B387" s="179" t="s">
        <v>323</v>
      </c>
      <c r="C387" s="178" t="s">
        <v>640</v>
      </c>
      <c r="D387" s="326">
        <v>3624</v>
      </c>
      <c r="E387" s="314">
        <v>3635</v>
      </c>
      <c r="F387" s="314">
        <v>3644</v>
      </c>
      <c r="G387" s="314">
        <v>3702</v>
      </c>
      <c r="H387" s="314">
        <v>3813</v>
      </c>
    </row>
    <row r="388" spans="1:8" ht="45" customHeight="1">
      <c r="A388" s="163"/>
      <c r="B388" s="179" t="s">
        <v>641</v>
      </c>
      <c r="C388" s="178" t="s">
        <v>642</v>
      </c>
      <c r="D388" s="327">
        <v>5</v>
      </c>
      <c r="E388" s="297">
        <v>5</v>
      </c>
      <c r="F388" s="297">
        <v>5</v>
      </c>
      <c r="G388" s="297">
        <v>5</v>
      </c>
      <c r="H388" s="338">
        <v>5</v>
      </c>
    </row>
    <row r="389" spans="1:8" ht="45" customHeight="1">
      <c r="A389" s="163"/>
      <c r="B389" s="179" t="s">
        <v>643</v>
      </c>
      <c r="C389" s="178" t="s">
        <v>642</v>
      </c>
      <c r="D389" s="327">
        <v>6</v>
      </c>
      <c r="E389" s="297">
        <v>6</v>
      </c>
      <c r="F389" s="297">
        <v>6</v>
      </c>
      <c r="G389" s="297">
        <v>6</v>
      </c>
      <c r="H389" s="297">
        <v>6</v>
      </c>
    </row>
    <row r="390" spans="1:8">
      <c r="A390" s="182"/>
      <c r="B390" s="183" t="s">
        <v>528</v>
      </c>
      <c r="C390" s="184" t="s">
        <v>529</v>
      </c>
      <c r="D390" s="317">
        <f>+D391+D392</f>
        <v>1372050</v>
      </c>
      <c r="E390" s="318">
        <f>+E391+E392</f>
        <v>4440700</v>
      </c>
      <c r="F390" s="318">
        <f t="shared" ref="F390:H390" si="23">+F391+F392</f>
        <v>0</v>
      </c>
      <c r="G390" s="318">
        <f t="shared" si="23"/>
        <v>0</v>
      </c>
      <c r="H390" s="318">
        <f t="shared" si="23"/>
        <v>0</v>
      </c>
    </row>
    <row r="391" spans="1:8">
      <c r="A391" s="182"/>
      <c r="B391" s="183" t="s">
        <v>530</v>
      </c>
      <c r="C391" s="184" t="s">
        <v>529</v>
      </c>
      <c r="D391" s="324">
        <f>6544370-5172320</f>
        <v>1372050</v>
      </c>
      <c r="E391" s="320">
        <f>สังเขป!J32</f>
        <v>4440700</v>
      </c>
      <c r="F391" s="318">
        <f>+F392+F564</f>
        <v>0</v>
      </c>
      <c r="G391" s="318">
        <f>+G392+G564</f>
        <v>0</v>
      </c>
      <c r="H391" s="318">
        <f>+H392+H564</f>
        <v>0</v>
      </c>
    </row>
    <row r="392" spans="1:8">
      <c r="A392" s="182"/>
      <c r="B392" s="183" t="s">
        <v>531</v>
      </c>
      <c r="C392" s="184" t="s">
        <v>529</v>
      </c>
      <c r="D392" s="318">
        <v>0</v>
      </c>
      <c r="E392" s="318">
        <v>0</v>
      </c>
      <c r="F392" s="318">
        <v>0</v>
      </c>
      <c r="G392" s="318">
        <v>0</v>
      </c>
      <c r="H392" s="318">
        <v>0</v>
      </c>
    </row>
    <row r="393" spans="1:8" ht="21.6" customHeight="1">
      <c r="A393" s="182"/>
      <c r="B393" s="204"/>
      <c r="C393" s="205"/>
      <c r="D393" s="206"/>
      <c r="E393" s="207"/>
      <c r="F393" s="207"/>
      <c r="G393" s="207"/>
      <c r="H393" s="207"/>
    </row>
    <row r="394" spans="1:8" ht="21.6" customHeight="1">
      <c r="A394" s="182"/>
      <c r="B394" s="204"/>
      <c r="C394" s="205"/>
      <c r="D394" s="206"/>
      <c r="E394" s="207"/>
      <c r="F394" s="207"/>
      <c r="G394" s="207"/>
      <c r="H394" s="207"/>
    </row>
    <row r="395" spans="1:8" ht="21.6" customHeight="1">
      <c r="A395" s="182"/>
      <c r="B395" s="204"/>
      <c r="C395" s="205"/>
      <c r="D395" s="206"/>
      <c r="E395" s="207"/>
      <c r="F395" s="207"/>
      <c r="G395" s="207"/>
      <c r="H395" s="207"/>
    </row>
    <row r="396" spans="1:8" ht="21.6" customHeight="1">
      <c r="A396" s="182"/>
      <c r="B396" s="204"/>
      <c r="C396" s="205"/>
      <c r="D396" s="206"/>
      <c r="E396" s="207"/>
      <c r="F396" s="207"/>
      <c r="G396" s="207"/>
      <c r="H396" s="207"/>
    </row>
    <row r="397" spans="1:8" ht="21.6" customHeight="1">
      <c r="A397" s="182"/>
      <c r="B397" s="204"/>
      <c r="C397" s="205"/>
      <c r="D397" s="206"/>
      <c r="E397" s="207"/>
      <c r="F397" s="207"/>
      <c r="G397" s="207"/>
      <c r="H397" s="207"/>
    </row>
    <row r="398" spans="1:8" ht="21.6" customHeight="1">
      <c r="A398" s="182"/>
      <c r="B398" s="204"/>
      <c r="C398" s="205"/>
      <c r="D398" s="206"/>
      <c r="E398" s="207"/>
      <c r="F398" s="207"/>
      <c r="G398" s="207"/>
      <c r="H398" s="207"/>
    </row>
    <row r="399" spans="1:8" ht="21.6" customHeight="1">
      <c r="A399" s="182"/>
      <c r="B399" s="204"/>
      <c r="C399" s="205"/>
      <c r="D399" s="206"/>
      <c r="E399" s="207"/>
      <c r="F399" s="207"/>
      <c r="G399" s="207"/>
      <c r="H399" s="207"/>
    </row>
    <row r="400" spans="1:8" ht="21.6" customHeight="1">
      <c r="A400" s="182"/>
      <c r="B400" s="204"/>
      <c r="C400" s="205"/>
      <c r="D400" s="206"/>
      <c r="E400" s="207"/>
      <c r="F400" s="207"/>
      <c r="G400" s="207"/>
      <c r="H400" s="207"/>
    </row>
    <row r="401" spans="1:8" ht="21.6" customHeight="1">
      <c r="A401" s="182"/>
      <c r="B401" s="204"/>
      <c r="C401" s="205"/>
      <c r="D401" s="206"/>
      <c r="E401" s="207"/>
      <c r="F401" s="207"/>
      <c r="G401" s="207"/>
      <c r="H401" s="207"/>
    </row>
    <row r="402" spans="1:8" ht="21.6" customHeight="1">
      <c r="A402" s="182"/>
      <c r="B402" s="204"/>
      <c r="C402" s="205"/>
      <c r="D402" s="206"/>
      <c r="E402" s="207"/>
      <c r="F402" s="207"/>
      <c r="G402" s="207"/>
      <c r="H402" s="207"/>
    </row>
    <row r="403" spans="1:8" ht="21.6" customHeight="1">
      <c r="A403" s="182"/>
      <c r="B403" s="204"/>
      <c r="C403" s="205"/>
      <c r="D403" s="206"/>
      <c r="E403" s="207"/>
      <c r="F403" s="207"/>
      <c r="G403" s="207"/>
      <c r="H403" s="207"/>
    </row>
    <row r="404" spans="1:8" ht="21.6" customHeight="1">
      <c r="A404" s="182"/>
      <c r="B404" s="204"/>
      <c r="C404" s="205"/>
      <c r="D404" s="206"/>
      <c r="E404" s="207"/>
      <c r="F404" s="207"/>
      <c r="G404" s="207"/>
      <c r="H404" s="207"/>
    </row>
    <row r="405" spans="1:8" ht="21.6" customHeight="1">
      <c r="A405" s="182"/>
      <c r="B405" s="204"/>
      <c r="C405" s="205"/>
      <c r="D405" s="206"/>
      <c r="E405" s="207"/>
      <c r="F405" s="207"/>
      <c r="G405" s="207"/>
      <c r="H405" s="207"/>
    </row>
    <row r="406" spans="1:8" ht="21.6" customHeight="1">
      <c r="A406" s="182"/>
      <c r="B406" s="204"/>
      <c r="C406" s="205"/>
      <c r="D406" s="206"/>
      <c r="E406" s="207"/>
      <c r="F406" s="207"/>
      <c r="G406" s="207"/>
      <c r="H406" s="207"/>
    </row>
    <row r="407" spans="1:8" ht="21.6" customHeight="1">
      <c r="A407" s="182"/>
      <c r="B407" s="204"/>
      <c r="C407" s="205"/>
      <c r="D407" s="206"/>
      <c r="E407" s="207"/>
      <c r="F407" s="207"/>
      <c r="G407" s="207"/>
      <c r="H407" s="207"/>
    </row>
    <row r="408" spans="1:8" ht="21.6" customHeight="1">
      <c r="A408" s="182"/>
      <c r="B408" s="204"/>
      <c r="C408" s="205"/>
      <c r="D408" s="206"/>
      <c r="E408" s="207"/>
      <c r="F408" s="207"/>
      <c r="G408" s="207"/>
      <c r="H408" s="207"/>
    </row>
    <row r="409" spans="1:8" ht="21.6" customHeight="1">
      <c r="A409" s="182"/>
      <c r="B409" s="204"/>
      <c r="C409" s="205"/>
      <c r="D409" s="206"/>
      <c r="E409" s="207"/>
      <c r="F409" s="207"/>
      <c r="G409" s="207"/>
      <c r="H409" s="207"/>
    </row>
    <row r="410" spans="1:8" ht="21.6" customHeight="1">
      <c r="A410" s="182"/>
      <c r="B410" s="204"/>
      <c r="C410" s="205"/>
      <c r="D410" s="206"/>
      <c r="E410" s="207"/>
      <c r="F410" s="207"/>
      <c r="G410" s="207"/>
      <c r="H410" s="207"/>
    </row>
    <row r="411" spans="1:8" ht="21.6" customHeight="1">
      <c r="A411" s="182"/>
      <c r="B411" s="204"/>
      <c r="C411" s="205"/>
      <c r="D411" s="206"/>
      <c r="E411" s="207"/>
      <c r="F411" s="207"/>
      <c r="G411" s="207"/>
      <c r="H411" s="207"/>
    </row>
    <row r="412" spans="1:8" ht="21.6" customHeight="1">
      <c r="A412" s="182"/>
      <c r="B412" s="204"/>
      <c r="C412" s="205"/>
      <c r="D412" s="206"/>
      <c r="E412" s="207"/>
      <c r="F412" s="207"/>
      <c r="G412" s="207"/>
      <c r="H412" s="207"/>
    </row>
    <row r="413" spans="1:8" ht="21.6" customHeight="1">
      <c r="A413" s="182"/>
      <c r="B413" s="204"/>
      <c r="C413" s="205"/>
      <c r="D413" s="206"/>
      <c r="E413" s="207"/>
      <c r="F413" s="207"/>
      <c r="G413" s="207"/>
      <c r="H413" s="207"/>
    </row>
    <row r="414" spans="1:8" ht="21.6" customHeight="1">
      <c r="A414" s="182"/>
      <c r="B414" s="204"/>
      <c r="C414" s="205"/>
      <c r="D414" s="206"/>
      <c r="E414" s="207"/>
      <c r="F414" s="207"/>
      <c r="G414" s="207"/>
      <c r="H414" s="207"/>
    </row>
    <row r="415" spans="1:8" ht="21.6" customHeight="1">
      <c r="A415" s="182"/>
      <c r="B415" s="204"/>
      <c r="C415" s="205"/>
      <c r="D415" s="206"/>
      <c r="E415" s="207"/>
      <c r="F415" s="207"/>
      <c r="G415" s="207"/>
      <c r="H415" s="207"/>
    </row>
    <row r="416" spans="1:8" ht="21.6" customHeight="1">
      <c r="A416" s="182"/>
      <c r="B416" s="204"/>
      <c r="C416" s="205"/>
      <c r="D416" s="206"/>
      <c r="E416" s="207"/>
      <c r="F416" s="207"/>
      <c r="G416" s="207"/>
      <c r="H416" s="207"/>
    </row>
    <row r="417" spans="1:8" ht="21.6" customHeight="1">
      <c r="A417" s="182"/>
      <c r="B417" s="204"/>
      <c r="C417" s="205"/>
      <c r="D417" s="206"/>
      <c r="E417" s="207"/>
      <c r="F417" s="207"/>
      <c r="G417" s="207"/>
      <c r="H417" s="207"/>
    </row>
    <row r="418" spans="1:8" ht="21.6" customHeight="1">
      <c r="A418" s="182"/>
      <c r="B418" s="204"/>
      <c r="C418" s="205"/>
      <c r="D418" s="206"/>
      <c r="E418" s="207"/>
      <c r="F418" s="207"/>
      <c r="G418" s="207"/>
      <c r="H418" s="207"/>
    </row>
    <row r="419" spans="1:8" ht="21.6" customHeight="1">
      <c r="A419" s="182"/>
      <c r="B419" s="204"/>
      <c r="C419" s="205"/>
      <c r="D419" s="206"/>
      <c r="E419" s="207"/>
      <c r="F419" s="207"/>
      <c r="G419" s="207"/>
      <c r="H419" s="207"/>
    </row>
    <row r="420" spans="1:8">
      <c r="A420" s="163"/>
      <c r="B420" s="167" t="s">
        <v>644</v>
      </c>
      <c r="C420" s="168"/>
      <c r="D420" s="169"/>
      <c r="E420" s="170"/>
      <c r="F420" s="169"/>
      <c r="G420" s="169"/>
      <c r="H420" s="169"/>
    </row>
    <row r="421" spans="1:8" ht="23.4" customHeight="1">
      <c r="A421" s="163"/>
      <c r="B421" s="189" t="s">
        <v>1272</v>
      </c>
      <c r="C421" s="176"/>
      <c r="D421" s="176"/>
      <c r="E421" s="176"/>
      <c r="F421" s="176"/>
      <c r="G421" s="176"/>
      <c r="H421" s="176"/>
    </row>
    <row r="422" spans="1:8" ht="23.4" customHeight="1">
      <c r="A422" s="163"/>
      <c r="B422" s="189" t="s">
        <v>1273</v>
      </c>
      <c r="C422" s="176"/>
      <c r="D422" s="176"/>
      <c r="E422" s="176"/>
      <c r="F422" s="176"/>
      <c r="G422" s="176"/>
      <c r="H422" s="176"/>
    </row>
    <row r="423" spans="1:8" ht="23.4" customHeight="1">
      <c r="A423" s="163"/>
      <c r="B423" s="189" t="s">
        <v>1274</v>
      </c>
      <c r="C423" s="176"/>
      <c r="D423" s="176"/>
      <c r="E423" s="176"/>
      <c r="F423" s="176"/>
      <c r="G423" s="176"/>
      <c r="H423" s="176"/>
    </row>
    <row r="424" spans="1:8" ht="23.4" customHeight="1">
      <c r="A424" s="163"/>
      <c r="B424" s="189" t="s">
        <v>1275</v>
      </c>
      <c r="C424" s="176"/>
      <c r="D424" s="176"/>
      <c r="E424" s="176"/>
      <c r="F424" s="176"/>
      <c r="G424" s="176"/>
      <c r="H424" s="176"/>
    </row>
    <row r="425" spans="1:8" ht="23.4" customHeight="1">
      <c r="A425" s="163"/>
      <c r="B425" s="278"/>
      <c r="C425" s="276"/>
      <c r="D425" s="276"/>
      <c r="E425" s="276"/>
      <c r="F425" s="276"/>
      <c r="G425" s="276"/>
      <c r="H425" s="276"/>
    </row>
    <row r="426" spans="1:8" ht="23.25" customHeight="1">
      <c r="A426" s="163"/>
      <c r="B426" s="411" t="s">
        <v>1009</v>
      </c>
      <c r="C426" s="411"/>
      <c r="D426" s="411"/>
      <c r="E426" s="411"/>
      <c r="F426" s="411"/>
      <c r="G426" s="411"/>
      <c r="H426" s="411"/>
    </row>
    <row r="427" spans="1:8" ht="21.6" customHeight="1">
      <c r="A427" s="163"/>
      <c r="B427" s="176"/>
      <c r="C427" s="176"/>
      <c r="D427" s="176"/>
      <c r="E427" s="176"/>
      <c r="F427" s="176"/>
      <c r="G427" s="176"/>
      <c r="H427" s="176"/>
    </row>
    <row r="428" spans="1:8">
      <c r="A428" s="163"/>
      <c r="B428" s="421" t="s">
        <v>533</v>
      </c>
      <c r="C428" s="410" t="s">
        <v>534</v>
      </c>
      <c r="D428" s="410"/>
      <c r="E428" s="410"/>
      <c r="F428" s="410"/>
      <c r="G428" s="410"/>
      <c r="H428" s="410"/>
    </row>
    <row r="429" spans="1:8">
      <c r="A429" s="163"/>
      <c r="B429" s="421"/>
      <c r="C429" s="178" t="s">
        <v>474</v>
      </c>
      <c r="D429" s="172" t="s">
        <v>523</v>
      </c>
      <c r="E429" s="172" t="s">
        <v>524</v>
      </c>
      <c r="F429" s="173" t="s">
        <v>525</v>
      </c>
      <c r="G429" s="173" t="s">
        <v>526</v>
      </c>
      <c r="H429" s="173" t="s">
        <v>527</v>
      </c>
    </row>
    <row r="430" spans="1:8" ht="49.2">
      <c r="A430" s="163"/>
      <c r="B430" s="211" t="s">
        <v>645</v>
      </c>
      <c r="C430" s="178" t="s">
        <v>646</v>
      </c>
      <c r="D430" s="327">
        <v>42</v>
      </c>
      <c r="E430" s="297">
        <v>50</v>
      </c>
      <c r="F430" s="297">
        <v>55</v>
      </c>
      <c r="G430" s="297">
        <v>60</v>
      </c>
      <c r="H430" s="297">
        <v>67</v>
      </c>
    </row>
    <row r="431" spans="1:8" ht="73.8">
      <c r="A431" s="163"/>
      <c r="B431" s="179" t="s">
        <v>647</v>
      </c>
      <c r="C431" s="178" t="s">
        <v>648</v>
      </c>
      <c r="D431" s="327">
        <v>16</v>
      </c>
      <c r="E431" s="297">
        <v>16</v>
      </c>
      <c r="F431" s="297">
        <v>16</v>
      </c>
      <c r="G431" s="297">
        <v>16</v>
      </c>
      <c r="H431" s="297">
        <v>16</v>
      </c>
    </row>
    <row r="432" spans="1:8" ht="73.8">
      <c r="A432" s="163"/>
      <c r="B432" s="179" t="s">
        <v>649</v>
      </c>
      <c r="C432" s="178" t="s">
        <v>650</v>
      </c>
      <c r="D432" s="339">
        <v>357</v>
      </c>
      <c r="E432" s="330">
        <v>360</v>
      </c>
      <c r="F432" s="330">
        <v>365</v>
      </c>
      <c r="G432" s="330">
        <v>370</v>
      </c>
      <c r="H432" s="330">
        <v>375</v>
      </c>
    </row>
    <row r="433" spans="1:8" ht="49.2">
      <c r="A433" s="163"/>
      <c r="B433" s="179" t="s">
        <v>651</v>
      </c>
      <c r="C433" s="178" t="s">
        <v>648</v>
      </c>
      <c r="D433" s="327">
        <v>8</v>
      </c>
      <c r="E433" s="297">
        <v>8</v>
      </c>
      <c r="F433" s="297">
        <v>8</v>
      </c>
      <c r="G433" s="297">
        <v>8</v>
      </c>
      <c r="H433" s="297">
        <v>8</v>
      </c>
    </row>
    <row r="434" spans="1:8" ht="49.2">
      <c r="A434" s="163"/>
      <c r="B434" s="211" t="s">
        <v>652</v>
      </c>
      <c r="C434" s="178" t="s">
        <v>646</v>
      </c>
      <c r="D434" s="327">
        <v>6</v>
      </c>
      <c r="E434" s="297">
        <v>6</v>
      </c>
      <c r="F434" s="297">
        <v>6</v>
      </c>
      <c r="G434" s="297">
        <v>6</v>
      </c>
      <c r="H434" s="297">
        <v>6</v>
      </c>
    </row>
    <row r="435" spans="1:8" ht="49.2">
      <c r="A435" s="163"/>
      <c r="B435" s="211" t="s">
        <v>653</v>
      </c>
      <c r="C435" s="178" t="s">
        <v>646</v>
      </c>
      <c r="D435" s="327">
        <v>12</v>
      </c>
      <c r="E435" s="297">
        <v>12</v>
      </c>
      <c r="F435" s="297">
        <v>12</v>
      </c>
      <c r="G435" s="297">
        <v>12</v>
      </c>
      <c r="H435" s="297">
        <v>12</v>
      </c>
    </row>
    <row r="436" spans="1:8">
      <c r="A436" s="182"/>
      <c r="B436" s="183" t="s">
        <v>528</v>
      </c>
      <c r="C436" s="184" t="s">
        <v>529</v>
      </c>
      <c r="D436" s="317">
        <f>+D437+D438</f>
        <v>1919160</v>
      </c>
      <c r="E436" s="318">
        <f>+E437+E438</f>
        <v>0</v>
      </c>
      <c r="F436" s="318">
        <f t="shared" ref="F436:H436" si="24">+F437+F438</f>
        <v>0</v>
      </c>
      <c r="G436" s="318">
        <f t="shared" si="24"/>
        <v>0</v>
      </c>
      <c r="H436" s="318">
        <f t="shared" si="24"/>
        <v>0</v>
      </c>
    </row>
    <row r="437" spans="1:8">
      <c r="A437" s="182"/>
      <c r="B437" s="183" t="s">
        <v>530</v>
      </c>
      <c r="C437" s="184" t="s">
        <v>529</v>
      </c>
      <c r="D437" s="324">
        <f>9914340-7995180</f>
        <v>1919160</v>
      </c>
      <c r="E437" s="340">
        <v>0</v>
      </c>
      <c r="F437" s="340">
        <v>0</v>
      </c>
      <c r="G437" s="340">
        <v>0</v>
      </c>
      <c r="H437" s="340">
        <v>0</v>
      </c>
    </row>
    <row r="438" spans="1:8">
      <c r="A438" s="182"/>
      <c r="B438" s="183" t="s">
        <v>531</v>
      </c>
      <c r="C438" s="184" t="s">
        <v>529</v>
      </c>
      <c r="D438" s="317">
        <v>0</v>
      </c>
      <c r="E438" s="317">
        <v>0</v>
      </c>
      <c r="F438" s="317">
        <v>0</v>
      </c>
      <c r="G438" s="317">
        <v>0</v>
      </c>
      <c r="H438" s="317">
        <v>0</v>
      </c>
    </row>
    <row r="439" spans="1:8">
      <c r="A439" s="182"/>
      <c r="B439" s="204"/>
      <c r="C439" s="205"/>
      <c r="D439" s="206"/>
      <c r="E439" s="207"/>
      <c r="F439" s="207"/>
      <c r="G439" s="207"/>
      <c r="H439" s="207"/>
    </row>
    <row r="440" spans="1:8">
      <c r="A440" s="182"/>
      <c r="B440" s="204"/>
      <c r="C440" s="205"/>
      <c r="D440" s="206"/>
      <c r="E440" s="207"/>
      <c r="F440" s="207"/>
      <c r="G440" s="207"/>
      <c r="H440" s="207"/>
    </row>
    <row r="441" spans="1:8">
      <c r="A441" s="182"/>
      <c r="B441" s="204"/>
      <c r="C441" s="205"/>
      <c r="D441" s="206"/>
      <c r="E441" s="207"/>
      <c r="F441" s="207"/>
      <c r="G441" s="207"/>
      <c r="H441" s="207"/>
    </row>
    <row r="442" spans="1:8">
      <c r="A442" s="182"/>
      <c r="B442" s="204"/>
      <c r="C442" s="205"/>
      <c r="D442" s="206"/>
      <c r="E442" s="207"/>
      <c r="F442" s="207"/>
      <c r="G442" s="207"/>
      <c r="H442" s="207"/>
    </row>
    <row r="443" spans="1:8">
      <c r="A443" s="182"/>
      <c r="B443" s="204"/>
      <c r="C443" s="205"/>
      <c r="D443" s="206"/>
      <c r="E443" s="207"/>
      <c r="F443" s="207"/>
      <c r="G443" s="207"/>
      <c r="H443" s="207"/>
    </row>
    <row r="444" spans="1:8">
      <c r="A444" s="182"/>
      <c r="B444" s="204"/>
      <c r="C444" s="205"/>
      <c r="D444" s="206"/>
      <c r="E444" s="207"/>
      <c r="F444" s="207"/>
      <c r="G444" s="207"/>
      <c r="H444" s="207"/>
    </row>
    <row r="445" spans="1:8">
      <c r="A445" s="182"/>
      <c r="B445" s="204"/>
      <c r="C445" s="205"/>
      <c r="D445" s="206"/>
      <c r="E445" s="207"/>
      <c r="F445" s="207"/>
      <c r="G445" s="207"/>
      <c r="H445" s="207"/>
    </row>
    <row r="446" spans="1:8">
      <c r="A446" s="182"/>
      <c r="B446" s="204"/>
      <c r="C446" s="205"/>
      <c r="D446" s="206"/>
      <c r="E446" s="207"/>
      <c r="F446" s="207"/>
      <c r="G446" s="207"/>
      <c r="H446" s="207"/>
    </row>
    <row r="447" spans="1:8">
      <c r="A447" s="182"/>
      <c r="B447" s="204"/>
      <c r="C447" s="205"/>
      <c r="D447" s="206"/>
      <c r="E447" s="207"/>
      <c r="F447" s="207"/>
      <c r="G447" s="207"/>
      <c r="H447" s="207"/>
    </row>
    <row r="448" spans="1:8">
      <c r="A448" s="182"/>
      <c r="B448" s="204"/>
      <c r="C448" s="205"/>
      <c r="D448" s="206"/>
      <c r="E448" s="207"/>
      <c r="F448" s="207"/>
      <c r="G448" s="207"/>
      <c r="H448" s="207"/>
    </row>
    <row r="449" spans="1:8">
      <c r="A449" s="182"/>
      <c r="B449" s="204"/>
      <c r="C449" s="205"/>
      <c r="D449" s="206"/>
      <c r="E449" s="207"/>
      <c r="F449" s="207"/>
      <c r="G449" s="207"/>
      <c r="H449" s="207"/>
    </row>
    <row r="450" spans="1:8">
      <c r="A450" s="182"/>
      <c r="B450" s="204"/>
      <c r="C450" s="205"/>
      <c r="D450" s="206"/>
      <c r="E450" s="207"/>
      <c r="F450" s="207"/>
      <c r="G450" s="207"/>
      <c r="H450" s="207"/>
    </row>
    <row r="451" spans="1:8">
      <c r="A451" s="182"/>
      <c r="B451" s="204"/>
      <c r="C451" s="205"/>
      <c r="D451" s="206"/>
      <c r="E451" s="207"/>
      <c r="F451" s="207"/>
      <c r="G451" s="207"/>
      <c r="H451" s="207"/>
    </row>
    <row r="452" spans="1:8">
      <c r="A452" s="182"/>
      <c r="B452" s="204"/>
      <c r="C452" s="205"/>
      <c r="D452" s="206"/>
      <c r="E452" s="207"/>
      <c r="F452" s="207"/>
      <c r="G452" s="207"/>
      <c r="H452" s="207"/>
    </row>
    <row r="453" spans="1:8">
      <c r="A453" s="182"/>
      <c r="B453" s="204"/>
      <c r="C453" s="205"/>
      <c r="D453" s="206"/>
      <c r="E453" s="207"/>
      <c r="F453" s="207"/>
      <c r="G453" s="207"/>
      <c r="H453" s="207"/>
    </row>
    <row r="454" spans="1:8">
      <c r="A454" s="163"/>
      <c r="B454" s="167" t="s">
        <v>654</v>
      </c>
      <c r="C454" s="168"/>
      <c r="D454" s="169"/>
      <c r="E454" s="170"/>
      <c r="F454" s="169"/>
      <c r="G454" s="169"/>
      <c r="H454" s="169"/>
    </row>
    <row r="455" spans="1:8" ht="22.65" customHeight="1">
      <c r="A455" s="163"/>
      <c r="B455" s="189" t="s">
        <v>1010</v>
      </c>
      <c r="C455" s="176"/>
      <c r="D455" s="176"/>
      <c r="E455" s="176"/>
      <c r="F455" s="176"/>
      <c r="G455" s="176"/>
      <c r="H455" s="176"/>
    </row>
    <row r="456" spans="1:8" ht="22.65" customHeight="1">
      <c r="A456" s="163"/>
      <c r="B456" s="189" t="s">
        <v>636</v>
      </c>
      <c r="C456" s="176"/>
      <c r="D456" s="176"/>
      <c r="E456" s="176"/>
      <c r="F456" s="176"/>
      <c r="G456" s="176"/>
      <c r="H456" s="176"/>
    </row>
    <row r="457" spans="1:8" ht="22.65" customHeight="1">
      <c r="A457" s="163"/>
      <c r="B457" s="189" t="s">
        <v>655</v>
      </c>
      <c r="C457" s="176"/>
      <c r="D457" s="176"/>
      <c r="E457" s="176"/>
      <c r="F457" s="176"/>
      <c r="G457" s="176"/>
      <c r="H457" s="176"/>
    </row>
    <row r="458" spans="1:8" ht="22.65" customHeight="1">
      <c r="A458" s="163"/>
      <c r="B458" s="278"/>
      <c r="C458" s="276"/>
      <c r="D458" s="276"/>
      <c r="E458" s="276"/>
      <c r="F458" s="276"/>
      <c r="G458" s="276"/>
      <c r="H458" s="276"/>
    </row>
    <row r="459" spans="1:8" ht="27" customHeight="1">
      <c r="A459" s="163"/>
      <c r="B459" s="411" t="s">
        <v>1011</v>
      </c>
      <c r="C459" s="411"/>
      <c r="D459" s="411"/>
      <c r="E459" s="411"/>
      <c r="F459" s="411"/>
      <c r="G459" s="411"/>
      <c r="H459" s="411"/>
    </row>
    <row r="460" spans="1:8" ht="21.6" customHeight="1">
      <c r="A460" s="163"/>
      <c r="B460" s="176"/>
      <c r="C460" s="176"/>
      <c r="D460" s="176"/>
      <c r="E460" s="208"/>
      <c r="F460" s="176"/>
      <c r="G460" s="176"/>
      <c r="H460" s="176"/>
    </row>
    <row r="461" spans="1:8">
      <c r="A461" s="163"/>
      <c r="B461" s="421" t="s">
        <v>533</v>
      </c>
      <c r="C461" s="410" t="s">
        <v>534</v>
      </c>
      <c r="D461" s="410"/>
      <c r="E461" s="410"/>
      <c r="F461" s="410"/>
      <c r="G461" s="410"/>
      <c r="H461" s="410"/>
    </row>
    <row r="462" spans="1:8">
      <c r="A462" s="163"/>
      <c r="B462" s="421"/>
      <c r="C462" s="178" t="s">
        <v>474</v>
      </c>
      <c r="D462" s="172" t="s">
        <v>523</v>
      </c>
      <c r="E462" s="172" t="s">
        <v>524</v>
      </c>
      <c r="F462" s="173" t="s">
        <v>525</v>
      </c>
      <c r="G462" s="173" t="s">
        <v>526</v>
      </c>
      <c r="H462" s="173" t="s">
        <v>527</v>
      </c>
    </row>
    <row r="463" spans="1:8" ht="49.2">
      <c r="A463" s="163"/>
      <c r="B463" s="179" t="s">
        <v>656</v>
      </c>
      <c r="C463" s="178" t="s">
        <v>477</v>
      </c>
      <c r="D463" s="327">
        <v>200</v>
      </c>
      <c r="E463" s="297">
        <v>220</v>
      </c>
      <c r="F463" s="297">
        <v>230</v>
      </c>
      <c r="G463" s="297">
        <v>230</v>
      </c>
      <c r="H463" s="297">
        <v>450</v>
      </c>
    </row>
    <row r="464" spans="1:8">
      <c r="A464" s="163"/>
      <c r="B464" s="211" t="s">
        <v>657</v>
      </c>
      <c r="C464" s="178" t="s">
        <v>658</v>
      </c>
      <c r="D464" s="327">
        <v>11</v>
      </c>
      <c r="E464" s="297">
        <v>13</v>
      </c>
      <c r="F464" s="297">
        <v>13</v>
      </c>
      <c r="G464" s="297">
        <v>13</v>
      </c>
      <c r="H464" s="297">
        <v>4</v>
      </c>
    </row>
    <row r="465" spans="1:8" ht="49.2">
      <c r="A465" s="163"/>
      <c r="B465" s="179" t="s">
        <v>659</v>
      </c>
      <c r="C465" s="178" t="s">
        <v>96</v>
      </c>
      <c r="D465" s="327">
        <v>25</v>
      </c>
      <c r="E465" s="297">
        <v>25</v>
      </c>
      <c r="F465" s="297">
        <v>25</v>
      </c>
      <c r="G465" s="297">
        <v>25</v>
      </c>
      <c r="H465" s="297">
        <v>50</v>
      </c>
    </row>
    <row r="466" spans="1:8">
      <c r="A466" s="182"/>
      <c r="B466" s="183" t="s">
        <v>528</v>
      </c>
      <c r="C466" s="184" t="s">
        <v>529</v>
      </c>
      <c r="D466" s="317">
        <f>+D467+D468</f>
        <v>425410</v>
      </c>
      <c r="E466" s="318">
        <f>+E467+E468</f>
        <v>2533100</v>
      </c>
      <c r="F466" s="318">
        <f t="shared" ref="F466:H466" si="25">+F467+F468</f>
        <v>0</v>
      </c>
      <c r="G466" s="318">
        <f t="shared" si="25"/>
        <v>0</v>
      </c>
      <c r="H466" s="318">
        <f t="shared" si="25"/>
        <v>0</v>
      </c>
    </row>
    <row r="467" spans="1:8">
      <c r="A467" s="182"/>
      <c r="B467" s="183" t="s">
        <v>530</v>
      </c>
      <c r="C467" s="184" t="s">
        <v>529</v>
      </c>
      <c r="D467" s="324">
        <f>1869930-1444520</f>
        <v>425410</v>
      </c>
      <c r="E467" s="320">
        <f>สังเขป!J33</f>
        <v>2533100</v>
      </c>
      <c r="F467" s="340">
        <v>0</v>
      </c>
      <c r="G467" s="340">
        <v>0</v>
      </c>
      <c r="H467" s="340">
        <v>0</v>
      </c>
    </row>
    <row r="468" spans="1:8">
      <c r="A468" s="182"/>
      <c r="B468" s="183" t="s">
        <v>531</v>
      </c>
      <c r="C468" s="184" t="s">
        <v>529</v>
      </c>
      <c r="D468" s="317">
        <v>0</v>
      </c>
      <c r="E468" s="317">
        <v>0</v>
      </c>
      <c r="F468" s="317">
        <v>0</v>
      </c>
      <c r="G468" s="317">
        <v>0</v>
      </c>
      <c r="H468" s="317">
        <v>0</v>
      </c>
    </row>
    <row r="469" spans="1:8">
      <c r="A469" s="182"/>
      <c r="B469" s="204"/>
      <c r="C469" s="205"/>
      <c r="D469" s="206"/>
      <c r="E469" s="207"/>
      <c r="F469" s="207"/>
      <c r="G469" s="207"/>
      <c r="H469" s="207"/>
    </row>
    <row r="470" spans="1:8">
      <c r="A470" s="182"/>
      <c r="B470" s="204"/>
      <c r="C470" s="205"/>
      <c r="D470" s="206"/>
      <c r="E470" s="207"/>
      <c r="F470" s="207"/>
      <c r="G470" s="207"/>
      <c r="H470" s="207"/>
    </row>
    <row r="471" spans="1:8">
      <c r="A471" s="182"/>
      <c r="B471" s="204"/>
      <c r="C471" s="205"/>
      <c r="D471" s="206"/>
      <c r="E471" s="207"/>
      <c r="F471" s="207"/>
      <c r="G471" s="207"/>
      <c r="H471" s="207"/>
    </row>
    <row r="472" spans="1:8">
      <c r="A472" s="182"/>
      <c r="B472" s="204"/>
      <c r="C472" s="205"/>
      <c r="D472" s="206"/>
      <c r="E472" s="207"/>
      <c r="F472" s="207"/>
      <c r="G472" s="207"/>
      <c r="H472" s="207"/>
    </row>
    <row r="473" spans="1:8">
      <c r="A473" s="182"/>
      <c r="B473" s="204"/>
      <c r="C473" s="205"/>
      <c r="D473" s="206"/>
      <c r="E473" s="207"/>
      <c r="F473" s="207"/>
      <c r="G473" s="207"/>
      <c r="H473" s="207"/>
    </row>
    <row r="474" spans="1:8">
      <c r="A474" s="182"/>
      <c r="B474" s="204"/>
      <c r="C474" s="205"/>
      <c r="D474" s="206"/>
      <c r="E474" s="207"/>
      <c r="F474" s="207"/>
      <c r="G474" s="207"/>
      <c r="H474" s="207"/>
    </row>
    <row r="475" spans="1:8">
      <c r="A475" s="182"/>
      <c r="B475" s="204"/>
      <c r="C475" s="205"/>
      <c r="D475" s="206"/>
      <c r="E475" s="207"/>
      <c r="F475" s="207"/>
      <c r="G475" s="207"/>
      <c r="H475" s="207"/>
    </row>
    <row r="476" spans="1:8">
      <c r="A476" s="182"/>
      <c r="B476" s="204"/>
      <c r="C476" s="205"/>
      <c r="D476" s="206"/>
      <c r="E476" s="207"/>
      <c r="F476" s="207"/>
      <c r="G476" s="207"/>
      <c r="H476" s="207"/>
    </row>
    <row r="477" spans="1:8">
      <c r="A477" s="182"/>
      <c r="B477" s="204"/>
      <c r="C477" s="205"/>
      <c r="D477" s="206"/>
      <c r="E477" s="207"/>
      <c r="F477" s="207"/>
      <c r="G477" s="207"/>
      <c r="H477" s="207"/>
    </row>
    <row r="478" spans="1:8">
      <c r="A478" s="182"/>
      <c r="B478" s="204"/>
      <c r="C478" s="205"/>
      <c r="D478" s="206"/>
      <c r="E478" s="207"/>
      <c r="F478" s="207"/>
      <c r="G478" s="207"/>
      <c r="H478" s="207"/>
    </row>
    <row r="479" spans="1:8">
      <c r="A479" s="182"/>
      <c r="B479" s="204"/>
      <c r="C479" s="205"/>
      <c r="D479" s="206"/>
      <c r="E479" s="207"/>
      <c r="F479" s="207"/>
      <c r="G479" s="207"/>
      <c r="H479" s="207"/>
    </row>
    <row r="480" spans="1:8">
      <c r="A480" s="182"/>
      <c r="B480" s="204"/>
      <c r="C480" s="205"/>
      <c r="D480" s="206"/>
      <c r="E480" s="207"/>
      <c r="F480" s="207"/>
      <c r="G480" s="207"/>
      <c r="H480" s="207"/>
    </row>
    <row r="481" spans="1:8">
      <c r="A481" s="182"/>
      <c r="B481" s="204"/>
      <c r="C481" s="205"/>
      <c r="D481" s="206"/>
      <c r="E481" s="207"/>
      <c r="F481" s="207"/>
      <c r="G481" s="207"/>
      <c r="H481" s="207"/>
    </row>
    <row r="482" spans="1:8">
      <c r="A482" s="182"/>
      <c r="B482" s="204"/>
      <c r="C482" s="205"/>
      <c r="D482" s="206"/>
      <c r="E482" s="207"/>
      <c r="F482" s="207"/>
      <c r="G482" s="207"/>
      <c r="H482" s="207"/>
    </row>
    <row r="483" spans="1:8">
      <c r="A483" s="182"/>
      <c r="B483" s="204"/>
      <c r="C483" s="205"/>
      <c r="D483" s="206"/>
      <c r="E483" s="207"/>
      <c r="F483" s="207"/>
      <c r="G483" s="207"/>
      <c r="H483" s="207"/>
    </row>
    <row r="484" spans="1:8">
      <c r="A484" s="182"/>
      <c r="B484" s="204"/>
      <c r="C484" s="205"/>
      <c r="D484" s="206"/>
      <c r="E484" s="207"/>
      <c r="F484" s="207"/>
      <c r="G484" s="207"/>
      <c r="H484" s="207"/>
    </row>
    <row r="485" spans="1:8">
      <c r="A485" s="182"/>
      <c r="B485" s="204"/>
      <c r="C485" s="205"/>
      <c r="D485" s="206"/>
      <c r="E485" s="207"/>
      <c r="F485" s="207"/>
      <c r="G485" s="207"/>
      <c r="H485" s="207"/>
    </row>
    <row r="486" spans="1:8">
      <c r="A486" s="182"/>
      <c r="B486" s="204"/>
      <c r="C486" s="205"/>
      <c r="D486" s="206"/>
      <c r="E486" s="207"/>
      <c r="F486" s="207"/>
      <c r="G486" s="207"/>
      <c r="H486" s="207"/>
    </row>
    <row r="487" spans="1:8">
      <c r="A487" s="182"/>
      <c r="B487" s="204"/>
      <c r="C487" s="205"/>
      <c r="D487" s="206"/>
      <c r="E487" s="207"/>
      <c r="F487" s="207"/>
      <c r="G487" s="207"/>
      <c r="H487" s="207"/>
    </row>
    <row r="488" spans="1:8">
      <c r="A488" s="182"/>
      <c r="B488" s="204"/>
      <c r="C488" s="205"/>
      <c r="D488" s="206"/>
      <c r="E488" s="207"/>
      <c r="F488" s="207"/>
      <c r="G488" s="207"/>
      <c r="H488" s="207"/>
    </row>
    <row r="489" spans="1:8">
      <c r="A489" s="182"/>
      <c r="B489" s="204"/>
      <c r="C489" s="205"/>
      <c r="D489" s="206"/>
      <c r="E489" s="207"/>
      <c r="F489" s="207"/>
      <c r="G489" s="207"/>
      <c r="H489" s="207"/>
    </row>
    <row r="490" spans="1:8">
      <c r="A490" s="182"/>
      <c r="B490" s="204"/>
      <c r="C490" s="205"/>
      <c r="D490" s="206"/>
      <c r="E490" s="207"/>
      <c r="F490" s="207"/>
      <c r="G490" s="207"/>
      <c r="H490" s="207"/>
    </row>
    <row r="491" spans="1:8">
      <c r="A491" s="182"/>
      <c r="B491" s="204"/>
      <c r="C491" s="205"/>
      <c r="D491" s="206"/>
      <c r="E491" s="207"/>
      <c r="F491" s="207"/>
      <c r="G491" s="207"/>
      <c r="H491" s="207"/>
    </row>
    <row r="492" spans="1:8">
      <c r="A492" s="182"/>
      <c r="B492" s="204"/>
      <c r="C492" s="205"/>
      <c r="D492" s="206"/>
      <c r="E492" s="207"/>
      <c r="F492" s="207"/>
      <c r="G492" s="207"/>
      <c r="H492" s="207"/>
    </row>
    <row r="493" spans="1:8">
      <c r="A493" s="182"/>
      <c r="B493" s="204"/>
      <c r="C493" s="205"/>
      <c r="D493" s="206"/>
      <c r="E493" s="207"/>
      <c r="F493" s="207"/>
      <c r="G493" s="207"/>
      <c r="H493" s="207"/>
    </row>
    <row r="494" spans="1:8">
      <c r="A494" s="163"/>
      <c r="B494" s="167" t="s">
        <v>660</v>
      </c>
      <c r="C494" s="168"/>
      <c r="D494" s="169"/>
      <c r="E494" s="170"/>
      <c r="F494" s="169"/>
      <c r="G494" s="167"/>
      <c r="H494" s="169"/>
    </row>
    <row r="495" spans="1:8" ht="22.65" customHeight="1">
      <c r="A495" s="163"/>
      <c r="B495" s="189" t="s">
        <v>1012</v>
      </c>
      <c r="C495" s="176"/>
      <c r="D495" s="176"/>
      <c r="E495" s="176"/>
      <c r="F495" s="176"/>
      <c r="G495" s="176"/>
      <c r="H495" s="176"/>
    </row>
    <row r="496" spans="1:8" ht="22.65" customHeight="1">
      <c r="A496" s="163"/>
      <c r="B496" s="189" t="s">
        <v>661</v>
      </c>
      <c r="C496" s="176"/>
      <c r="D496" s="176"/>
      <c r="E496" s="176"/>
      <c r="F496" s="176"/>
      <c r="G496" s="176"/>
      <c r="H496" s="176"/>
    </row>
    <row r="497" spans="1:8" ht="22.65" customHeight="1">
      <c r="A497" s="163"/>
      <c r="B497" s="189" t="s">
        <v>662</v>
      </c>
      <c r="C497" s="176"/>
      <c r="D497" s="176"/>
      <c r="E497" s="176"/>
      <c r="F497" s="176"/>
      <c r="G497" s="176"/>
      <c r="H497" s="176"/>
    </row>
    <row r="498" spans="1:8" ht="22.65" customHeight="1">
      <c r="A498" s="163"/>
      <c r="B498" s="278"/>
      <c r="C498" s="276"/>
      <c r="D498" s="276"/>
      <c r="E498" s="276"/>
      <c r="F498" s="276"/>
      <c r="G498" s="276"/>
      <c r="H498" s="276"/>
    </row>
    <row r="499" spans="1:8">
      <c r="A499" s="163"/>
      <c r="B499" s="416" t="s">
        <v>1013</v>
      </c>
      <c r="C499" s="411"/>
      <c r="D499" s="411"/>
      <c r="E499" s="411"/>
      <c r="F499" s="411"/>
      <c r="G499" s="411"/>
      <c r="H499" s="411"/>
    </row>
    <row r="500" spans="1:8" ht="22.65" customHeight="1">
      <c r="A500" s="163"/>
      <c r="B500" s="411" t="s">
        <v>663</v>
      </c>
      <c r="C500" s="411"/>
      <c r="D500" s="176"/>
      <c r="E500" s="176"/>
      <c r="F500" s="176"/>
      <c r="G500" s="176"/>
      <c r="H500" s="176"/>
    </row>
    <row r="501" spans="1:8" ht="22.65" customHeight="1">
      <c r="A501" s="163"/>
      <c r="B501" s="176"/>
      <c r="C501" s="176"/>
      <c r="D501" s="176"/>
      <c r="E501" s="176"/>
      <c r="F501" s="176"/>
      <c r="G501" s="176"/>
      <c r="H501" s="176"/>
    </row>
    <row r="502" spans="1:8">
      <c r="A502" s="163"/>
      <c r="B502" s="421" t="s">
        <v>533</v>
      </c>
      <c r="C502" s="410" t="s">
        <v>534</v>
      </c>
      <c r="D502" s="410"/>
      <c r="E502" s="410"/>
      <c r="F502" s="410"/>
      <c r="G502" s="410"/>
      <c r="H502" s="410"/>
    </row>
    <row r="503" spans="1:8">
      <c r="A503" s="163"/>
      <c r="B503" s="421"/>
      <c r="C503" s="178" t="s">
        <v>474</v>
      </c>
      <c r="D503" s="172" t="s">
        <v>523</v>
      </c>
      <c r="E503" s="172" t="s">
        <v>524</v>
      </c>
      <c r="F503" s="173" t="s">
        <v>525</v>
      </c>
      <c r="G503" s="173" t="s">
        <v>526</v>
      </c>
      <c r="H503" s="173" t="s">
        <v>527</v>
      </c>
    </row>
    <row r="504" spans="1:8" ht="73.8">
      <c r="A504" s="163"/>
      <c r="B504" s="179" t="s">
        <v>664</v>
      </c>
      <c r="C504" s="178" t="s">
        <v>488</v>
      </c>
      <c r="D504" s="327">
        <v>139</v>
      </c>
      <c r="E504" s="297">
        <v>149</v>
      </c>
      <c r="F504" s="297">
        <v>159</v>
      </c>
      <c r="G504" s="297">
        <v>169</v>
      </c>
      <c r="H504" s="297">
        <v>150</v>
      </c>
    </row>
    <row r="505" spans="1:8" ht="73.8">
      <c r="A505" s="163"/>
      <c r="B505" s="179" t="s">
        <v>1276</v>
      </c>
      <c r="C505" s="178" t="s">
        <v>665</v>
      </c>
      <c r="D505" s="327">
        <v>0</v>
      </c>
      <c r="E505" s="297">
        <v>0</v>
      </c>
      <c r="F505" s="297">
        <v>0</v>
      </c>
      <c r="G505" s="297">
        <v>0</v>
      </c>
      <c r="H505" s="297">
        <v>0</v>
      </c>
    </row>
    <row r="506" spans="1:8" ht="49.2">
      <c r="A506" s="163"/>
      <c r="B506" s="179" t="s">
        <v>666</v>
      </c>
      <c r="C506" s="178" t="s">
        <v>488</v>
      </c>
      <c r="D506" s="327">
        <v>30</v>
      </c>
      <c r="E506" s="297">
        <v>35</v>
      </c>
      <c r="F506" s="297">
        <v>40</v>
      </c>
      <c r="G506" s="297">
        <v>45</v>
      </c>
      <c r="H506" s="297">
        <v>50</v>
      </c>
    </row>
    <row r="507" spans="1:8" ht="100.65" customHeight="1">
      <c r="A507" s="163"/>
      <c r="B507" s="179" t="s">
        <v>667</v>
      </c>
      <c r="C507" s="178" t="s">
        <v>488</v>
      </c>
      <c r="D507" s="327">
        <v>2</v>
      </c>
      <c r="E507" s="297">
        <v>2</v>
      </c>
      <c r="F507" s="297">
        <v>2</v>
      </c>
      <c r="G507" s="297">
        <v>2</v>
      </c>
      <c r="H507" s="297">
        <v>5</v>
      </c>
    </row>
    <row r="508" spans="1:8" ht="49.2">
      <c r="A508" s="163"/>
      <c r="B508" s="179" t="s">
        <v>668</v>
      </c>
      <c r="C508" s="178" t="s">
        <v>482</v>
      </c>
      <c r="D508" s="327">
        <v>19</v>
      </c>
      <c r="E508" s="297">
        <v>15</v>
      </c>
      <c r="F508" s="297">
        <v>13</v>
      </c>
      <c r="G508" s="297">
        <v>10</v>
      </c>
      <c r="H508" s="297">
        <v>15</v>
      </c>
    </row>
    <row r="509" spans="1:8" ht="49.2">
      <c r="A509" s="163"/>
      <c r="B509" s="179" t="s">
        <v>669</v>
      </c>
      <c r="C509" s="178" t="s">
        <v>482</v>
      </c>
      <c r="D509" s="327">
        <v>80</v>
      </c>
      <c r="E509" s="297">
        <v>80</v>
      </c>
      <c r="F509" s="297">
        <v>80</v>
      </c>
      <c r="G509" s="297">
        <v>80</v>
      </c>
      <c r="H509" s="297">
        <v>20</v>
      </c>
    </row>
    <row r="510" spans="1:8">
      <c r="A510" s="182"/>
      <c r="B510" s="183" t="s">
        <v>528</v>
      </c>
      <c r="C510" s="184" t="s">
        <v>529</v>
      </c>
      <c r="D510" s="317">
        <f>+D511+D512</f>
        <v>101470</v>
      </c>
      <c r="E510" s="318">
        <f>+E511+E512</f>
        <v>22800</v>
      </c>
      <c r="F510" s="318">
        <f t="shared" ref="F510:H510" si="26">+F511+F512</f>
        <v>0</v>
      </c>
      <c r="G510" s="318">
        <f t="shared" si="26"/>
        <v>0</v>
      </c>
      <c r="H510" s="318">
        <f t="shared" si="26"/>
        <v>0</v>
      </c>
    </row>
    <row r="511" spans="1:8">
      <c r="A511" s="182"/>
      <c r="B511" s="183" t="s">
        <v>530</v>
      </c>
      <c r="C511" s="184" t="s">
        <v>529</v>
      </c>
      <c r="D511" s="324">
        <f>2985390-2883920</f>
        <v>101470</v>
      </c>
      <c r="E511" s="320">
        <f>สังเขป!J34</f>
        <v>22800</v>
      </c>
      <c r="F511" s="340">
        <v>0</v>
      </c>
      <c r="G511" s="340">
        <v>0</v>
      </c>
      <c r="H511" s="340">
        <v>0</v>
      </c>
    </row>
    <row r="512" spans="1:8">
      <c r="A512" s="182"/>
      <c r="B512" s="183" t="s">
        <v>531</v>
      </c>
      <c r="C512" s="184" t="s">
        <v>529</v>
      </c>
      <c r="D512" s="317">
        <v>0</v>
      </c>
      <c r="E512" s="317">
        <v>0</v>
      </c>
      <c r="F512" s="317">
        <v>0</v>
      </c>
      <c r="G512" s="317">
        <v>0</v>
      </c>
      <c r="H512" s="317">
        <v>0</v>
      </c>
    </row>
    <row r="513" spans="1:8">
      <c r="A513" s="182"/>
      <c r="B513" s="185"/>
      <c r="C513" s="186"/>
      <c r="D513" s="187"/>
      <c r="E513" s="188"/>
      <c r="F513" s="187"/>
      <c r="G513" s="187"/>
      <c r="H513" s="187"/>
    </row>
    <row r="514" spans="1:8">
      <c r="A514" s="182"/>
      <c r="B514" s="190"/>
      <c r="C514" s="186"/>
      <c r="D514" s="187"/>
      <c r="E514" s="188"/>
      <c r="F514" s="187"/>
      <c r="G514" s="187"/>
      <c r="H514" s="187"/>
    </row>
    <row r="515" spans="1:8">
      <c r="A515" s="182"/>
      <c r="B515" s="275"/>
      <c r="C515" s="186"/>
      <c r="D515" s="187"/>
      <c r="E515" s="188"/>
      <c r="F515" s="187"/>
      <c r="G515" s="187"/>
      <c r="H515" s="187"/>
    </row>
    <row r="516" spans="1:8">
      <c r="A516" s="182"/>
      <c r="B516" s="275"/>
      <c r="C516" s="186"/>
      <c r="D516" s="187"/>
      <c r="E516" s="188"/>
      <c r="F516" s="187"/>
      <c r="G516" s="187"/>
      <c r="H516" s="187"/>
    </row>
    <row r="517" spans="1:8">
      <c r="A517" s="182"/>
      <c r="B517" s="275"/>
      <c r="C517" s="186"/>
      <c r="D517" s="187"/>
      <c r="E517" s="188"/>
      <c r="F517" s="187"/>
      <c r="G517" s="187"/>
      <c r="H517" s="187"/>
    </row>
    <row r="518" spans="1:8">
      <c r="A518" s="182"/>
      <c r="B518" s="275"/>
      <c r="C518" s="186"/>
      <c r="D518" s="187"/>
      <c r="E518" s="188"/>
      <c r="F518" s="187"/>
      <c r="G518" s="187"/>
      <c r="H518" s="187"/>
    </row>
    <row r="519" spans="1:8">
      <c r="A519" s="182"/>
      <c r="B519" s="275"/>
      <c r="C519" s="186"/>
      <c r="D519" s="187"/>
      <c r="E519" s="188"/>
      <c r="F519" s="187"/>
      <c r="G519" s="187"/>
      <c r="H519" s="187"/>
    </row>
    <row r="520" spans="1:8">
      <c r="A520" s="182"/>
      <c r="B520" s="275"/>
      <c r="C520" s="186"/>
      <c r="D520" s="187"/>
      <c r="E520" s="188"/>
      <c r="F520" s="187"/>
      <c r="G520" s="187"/>
      <c r="H520" s="187"/>
    </row>
    <row r="521" spans="1:8">
      <c r="A521" s="182"/>
      <c r="B521" s="275"/>
      <c r="C521" s="186"/>
      <c r="D521" s="187"/>
      <c r="E521" s="188"/>
      <c r="F521" s="187"/>
      <c r="G521" s="187"/>
      <c r="H521" s="187"/>
    </row>
    <row r="522" spans="1:8">
      <c r="A522" s="182"/>
      <c r="B522" s="275"/>
      <c r="C522" s="186"/>
      <c r="D522" s="187"/>
      <c r="E522" s="188"/>
      <c r="F522" s="187"/>
      <c r="G522" s="187"/>
      <c r="H522" s="187"/>
    </row>
    <row r="523" spans="1:8">
      <c r="A523" s="182"/>
      <c r="B523" s="275"/>
      <c r="C523" s="186"/>
      <c r="D523" s="187"/>
      <c r="E523" s="188"/>
      <c r="F523" s="187"/>
      <c r="G523" s="187"/>
      <c r="H523" s="187"/>
    </row>
    <row r="524" spans="1:8">
      <c r="A524" s="182"/>
      <c r="B524" s="275"/>
      <c r="C524" s="186"/>
      <c r="D524" s="187"/>
      <c r="E524" s="188"/>
      <c r="F524" s="187"/>
      <c r="G524" s="187"/>
      <c r="H524" s="187"/>
    </row>
    <row r="525" spans="1:8">
      <c r="A525" s="182"/>
      <c r="B525" s="275"/>
      <c r="C525" s="186"/>
      <c r="D525" s="187"/>
      <c r="E525" s="188"/>
      <c r="F525" s="187"/>
      <c r="G525" s="187"/>
      <c r="H525" s="187"/>
    </row>
    <row r="526" spans="1:8">
      <c r="A526" s="163"/>
      <c r="B526" s="167" t="s">
        <v>670</v>
      </c>
      <c r="C526" s="168"/>
      <c r="D526" s="169"/>
      <c r="E526" s="170"/>
      <c r="F526" s="169"/>
      <c r="G526" s="169"/>
      <c r="H526" s="169"/>
    </row>
    <row r="527" spans="1:8">
      <c r="A527" s="163"/>
      <c r="B527" s="424" t="s">
        <v>1014</v>
      </c>
      <c r="C527" s="424"/>
      <c r="D527" s="424"/>
      <c r="E527" s="424"/>
      <c r="F527" s="424"/>
      <c r="G527" s="424"/>
      <c r="H527" s="424"/>
    </row>
    <row r="528" spans="1:8" ht="22.65" customHeight="1">
      <c r="A528" s="163"/>
      <c r="B528" s="189" t="s">
        <v>671</v>
      </c>
      <c r="C528" s="189"/>
      <c r="D528" s="189"/>
      <c r="E528" s="189"/>
      <c r="F528" s="189"/>
      <c r="G528" s="189"/>
      <c r="H528" s="189"/>
    </row>
    <row r="529" spans="1:8" ht="22.65" customHeight="1">
      <c r="A529" s="163"/>
      <c r="B529" s="278"/>
      <c r="C529" s="278"/>
      <c r="D529" s="278"/>
      <c r="E529" s="278"/>
      <c r="F529" s="278"/>
      <c r="G529" s="278"/>
      <c r="H529" s="278"/>
    </row>
    <row r="530" spans="1:8">
      <c r="A530" s="163"/>
      <c r="B530" s="425" t="s">
        <v>1278</v>
      </c>
      <c r="C530" s="425"/>
      <c r="D530" s="425"/>
      <c r="E530" s="425"/>
      <c r="F530" s="425"/>
      <c r="G530" s="425"/>
      <c r="H530" s="425"/>
    </row>
    <row r="531" spans="1:8" ht="22.65" customHeight="1">
      <c r="A531" s="163"/>
      <c r="B531" s="189" t="s">
        <v>1277</v>
      </c>
      <c r="C531" s="189"/>
      <c r="D531" s="189"/>
      <c r="E531" s="189"/>
      <c r="F531" s="189"/>
      <c r="G531" s="189"/>
      <c r="H531" s="189"/>
    </row>
    <row r="532" spans="1:8">
      <c r="A532" s="163"/>
      <c r="B532" s="177"/>
      <c r="C532" s="164"/>
      <c r="D532" s="163"/>
      <c r="E532" s="165"/>
      <c r="F532" s="163"/>
      <c r="G532" s="163"/>
      <c r="H532" s="163"/>
    </row>
    <row r="533" spans="1:8">
      <c r="A533" s="163"/>
      <c r="B533" s="421" t="s">
        <v>533</v>
      </c>
      <c r="C533" s="410" t="s">
        <v>534</v>
      </c>
      <c r="D533" s="410"/>
      <c r="E533" s="410"/>
      <c r="F533" s="410"/>
      <c r="G533" s="410"/>
      <c r="H533" s="410"/>
    </row>
    <row r="534" spans="1:8">
      <c r="A534" s="163"/>
      <c r="B534" s="421"/>
      <c r="C534" s="178" t="s">
        <v>474</v>
      </c>
      <c r="D534" s="172" t="s">
        <v>523</v>
      </c>
      <c r="E534" s="172" t="s">
        <v>524</v>
      </c>
      <c r="F534" s="173" t="s">
        <v>525</v>
      </c>
      <c r="G534" s="173" t="s">
        <v>526</v>
      </c>
      <c r="H534" s="173" t="s">
        <v>527</v>
      </c>
    </row>
    <row r="535" spans="1:8">
      <c r="A535" s="163"/>
      <c r="B535" s="211" t="s">
        <v>672</v>
      </c>
      <c r="C535" s="178" t="s">
        <v>482</v>
      </c>
      <c r="D535" s="327">
        <v>200</v>
      </c>
      <c r="E535" s="297">
        <v>200</v>
      </c>
      <c r="F535" s="297">
        <v>200</v>
      </c>
      <c r="G535" s="297">
        <v>200</v>
      </c>
      <c r="H535" s="297">
        <v>180</v>
      </c>
    </row>
    <row r="536" spans="1:8">
      <c r="A536" s="163"/>
      <c r="B536" s="179" t="s">
        <v>673</v>
      </c>
      <c r="C536" s="178" t="s">
        <v>674</v>
      </c>
      <c r="D536" s="327">
        <v>250</v>
      </c>
      <c r="E536" s="297">
        <v>250</v>
      </c>
      <c r="F536" s="297">
        <v>250</v>
      </c>
      <c r="G536" s="297">
        <v>250</v>
      </c>
      <c r="H536" s="297">
        <v>250</v>
      </c>
    </row>
    <row r="537" spans="1:8" ht="98.4">
      <c r="A537" s="163"/>
      <c r="B537" s="179" t="s">
        <v>675</v>
      </c>
      <c r="C537" s="178" t="s">
        <v>674</v>
      </c>
      <c r="D537" s="327">
        <v>50</v>
      </c>
      <c r="E537" s="297">
        <v>50</v>
      </c>
      <c r="F537" s="297">
        <v>50</v>
      </c>
      <c r="G537" s="297">
        <v>50</v>
      </c>
      <c r="H537" s="297">
        <v>50</v>
      </c>
    </row>
    <row r="538" spans="1:8" ht="73.8">
      <c r="A538" s="163"/>
      <c r="B538" s="179" t="s">
        <v>676</v>
      </c>
      <c r="C538" s="178" t="s">
        <v>482</v>
      </c>
      <c r="D538" s="327">
        <v>15</v>
      </c>
      <c r="E538" s="297">
        <v>20</v>
      </c>
      <c r="F538" s="297">
        <v>25</v>
      </c>
      <c r="G538" s="297">
        <v>30</v>
      </c>
      <c r="H538" s="297">
        <v>20</v>
      </c>
    </row>
    <row r="539" spans="1:8" ht="49.2">
      <c r="A539" s="163"/>
      <c r="B539" s="179" t="s">
        <v>677</v>
      </c>
      <c r="C539" s="178" t="s">
        <v>477</v>
      </c>
      <c r="D539" s="327">
        <v>90</v>
      </c>
      <c r="E539" s="297">
        <v>80</v>
      </c>
      <c r="F539" s="297">
        <v>80</v>
      </c>
      <c r="G539" s="297">
        <v>70</v>
      </c>
      <c r="H539" s="297">
        <v>80</v>
      </c>
    </row>
    <row r="540" spans="1:8">
      <c r="A540" s="182"/>
      <c r="B540" s="183" t="s">
        <v>528</v>
      </c>
      <c r="C540" s="184" t="s">
        <v>529</v>
      </c>
      <c r="D540" s="317">
        <f>+D541+D542</f>
        <v>5579220</v>
      </c>
      <c r="E540" s="318">
        <f>+E541+E542</f>
        <v>4160600</v>
      </c>
      <c r="F540" s="318">
        <f t="shared" ref="F540:H540" si="27">+F541+F542</f>
        <v>0</v>
      </c>
      <c r="G540" s="318">
        <f t="shared" si="27"/>
        <v>0</v>
      </c>
      <c r="H540" s="318">
        <f t="shared" si="27"/>
        <v>0</v>
      </c>
    </row>
    <row r="541" spans="1:8">
      <c r="A541" s="182"/>
      <c r="B541" s="183" t="s">
        <v>530</v>
      </c>
      <c r="C541" s="184" t="s">
        <v>529</v>
      </c>
      <c r="D541" s="324">
        <f>8473380-2894160</f>
        <v>5579220</v>
      </c>
      <c r="E541" s="320">
        <f>สังเขป!J35</f>
        <v>4160600</v>
      </c>
      <c r="F541" s="340">
        <v>0</v>
      </c>
      <c r="G541" s="340">
        <v>0</v>
      </c>
      <c r="H541" s="340">
        <v>0</v>
      </c>
    </row>
    <row r="542" spans="1:8">
      <c r="A542" s="182"/>
      <c r="B542" s="183" t="s">
        <v>531</v>
      </c>
      <c r="C542" s="184" t="s">
        <v>529</v>
      </c>
      <c r="D542" s="317">
        <v>0</v>
      </c>
      <c r="E542" s="317">
        <v>0</v>
      </c>
      <c r="F542" s="317">
        <v>0</v>
      </c>
      <c r="G542" s="317">
        <v>0</v>
      </c>
      <c r="H542" s="317">
        <v>0</v>
      </c>
    </row>
    <row r="543" spans="1:8" ht="21" customHeight="1">
      <c r="A543" s="163"/>
      <c r="B543" s="163"/>
      <c r="C543" s="164"/>
      <c r="D543" s="163"/>
      <c r="E543" s="165"/>
      <c r="F543" s="163"/>
      <c r="G543" s="163"/>
      <c r="H543" s="163"/>
    </row>
    <row r="544" spans="1:8" ht="21" customHeight="1">
      <c r="A544" s="163"/>
      <c r="B544" s="163"/>
      <c r="C544" s="164"/>
      <c r="D544" s="163"/>
      <c r="E544" s="165"/>
      <c r="F544" s="163"/>
      <c r="G544" s="163"/>
      <c r="H544" s="163"/>
    </row>
    <row r="545" spans="1:8" ht="21" customHeight="1">
      <c r="A545" s="163"/>
      <c r="B545" s="163"/>
      <c r="C545" s="164"/>
      <c r="D545" s="163"/>
      <c r="E545" s="165"/>
      <c r="F545" s="163"/>
      <c r="G545" s="163"/>
      <c r="H545" s="163"/>
    </row>
    <row r="546" spans="1:8" ht="21" customHeight="1">
      <c r="A546" s="163"/>
      <c r="B546" s="163"/>
      <c r="C546" s="164"/>
      <c r="D546" s="163"/>
      <c r="E546" s="165"/>
      <c r="F546" s="163"/>
      <c r="G546" s="163"/>
      <c r="H546" s="163"/>
    </row>
    <row r="547" spans="1:8" ht="21" customHeight="1">
      <c r="A547" s="163"/>
      <c r="B547" s="163"/>
      <c r="C547" s="164"/>
      <c r="D547" s="163"/>
      <c r="E547" s="165"/>
      <c r="F547" s="163"/>
      <c r="G547" s="163"/>
      <c r="H547" s="163"/>
    </row>
    <row r="548" spans="1:8" ht="21" customHeight="1">
      <c r="A548" s="163"/>
      <c r="B548" s="163"/>
      <c r="C548" s="164"/>
      <c r="D548" s="163"/>
      <c r="E548" s="165"/>
      <c r="F548" s="163"/>
      <c r="G548" s="163"/>
      <c r="H548" s="163"/>
    </row>
    <row r="549" spans="1:8" ht="21" customHeight="1">
      <c r="A549" s="163"/>
      <c r="B549" s="163"/>
      <c r="C549" s="164"/>
      <c r="D549" s="163"/>
      <c r="E549" s="165"/>
      <c r="F549" s="163"/>
      <c r="G549" s="163"/>
      <c r="H549" s="163"/>
    </row>
    <row r="550" spans="1:8" ht="21" customHeight="1">
      <c r="A550" s="163"/>
      <c r="B550" s="163"/>
      <c r="C550" s="164"/>
      <c r="D550" s="163"/>
      <c r="E550" s="165"/>
      <c r="F550" s="163"/>
      <c r="G550" s="163"/>
      <c r="H550" s="163"/>
    </row>
    <row r="551" spans="1:8" ht="21" customHeight="1">
      <c r="A551" s="163"/>
      <c r="B551" s="163"/>
      <c r="C551" s="164"/>
      <c r="D551" s="163"/>
      <c r="E551" s="165"/>
      <c r="F551" s="163"/>
      <c r="G551" s="163"/>
      <c r="H551" s="163"/>
    </row>
    <row r="552" spans="1:8" ht="21" customHeight="1">
      <c r="A552" s="163"/>
      <c r="B552" s="163"/>
      <c r="C552" s="164"/>
      <c r="D552" s="163"/>
      <c r="E552" s="165"/>
      <c r="F552" s="163"/>
      <c r="G552" s="163"/>
      <c r="H552" s="163"/>
    </row>
    <row r="553" spans="1:8" ht="21" customHeight="1">
      <c r="A553" s="163"/>
      <c r="B553" s="163"/>
      <c r="C553" s="164"/>
      <c r="D553" s="163"/>
      <c r="E553" s="165"/>
      <c r="F553" s="163"/>
      <c r="G553" s="163"/>
      <c r="H553" s="163"/>
    </row>
    <row r="554" spans="1:8" ht="21" customHeight="1">
      <c r="A554" s="163"/>
      <c r="B554" s="163"/>
      <c r="C554" s="164"/>
      <c r="D554" s="163"/>
      <c r="E554" s="165"/>
      <c r="F554" s="163"/>
      <c r="G554" s="163"/>
      <c r="H554" s="163"/>
    </row>
    <row r="555" spans="1:8" ht="21" customHeight="1">
      <c r="A555" s="163"/>
      <c r="B555" s="163"/>
      <c r="C555" s="164"/>
      <c r="D555" s="163"/>
      <c r="E555" s="165"/>
      <c r="F555" s="163"/>
      <c r="G555" s="163"/>
      <c r="H555" s="163"/>
    </row>
    <row r="556" spans="1:8" ht="21" customHeight="1">
      <c r="A556" s="163"/>
      <c r="B556" s="163"/>
      <c r="C556" s="164"/>
      <c r="D556" s="163"/>
      <c r="E556" s="165"/>
      <c r="F556" s="163"/>
      <c r="G556" s="163"/>
      <c r="H556" s="163"/>
    </row>
    <row r="557" spans="1:8" ht="21" customHeight="1">
      <c r="A557" s="163"/>
      <c r="B557" s="163"/>
      <c r="C557" s="164"/>
      <c r="D557" s="163"/>
      <c r="E557" s="165"/>
      <c r="F557" s="163"/>
      <c r="G557" s="163"/>
      <c r="H557" s="163"/>
    </row>
    <row r="558" spans="1:8" ht="21" customHeight="1">
      <c r="A558" s="163"/>
      <c r="B558" s="163"/>
      <c r="C558" s="164"/>
      <c r="D558" s="163"/>
      <c r="E558" s="165"/>
      <c r="F558" s="163"/>
      <c r="G558" s="163"/>
      <c r="H558" s="163"/>
    </row>
    <row r="559" spans="1:8" ht="21" customHeight="1">
      <c r="A559" s="163"/>
      <c r="B559" s="163"/>
      <c r="C559" s="164"/>
      <c r="D559" s="163"/>
      <c r="E559" s="165"/>
      <c r="F559" s="163"/>
      <c r="G559" s="163"/>
      <c r="H559" s="163"/>
    </row>
    <row r="560" spans="1:8" ht="21" customHeight="1">
      <c r="A560" s="163"/>
      <c r="B560" s="163"/>
      <c r="C560" s="164"/>
      <c r="D560" s="163"/>
      <c r="E560" s="165"/>
      <c r="F560" s="163"/>
      <c r="G560" s="163"/>
      <c r="H560" s="163"/>
    </row>
    <row r="561" spans="1:8" ht="21" customHeight="1">
      <c r="A561" s="163"/>
      <c r="B561" s="163"/>
      <c r="C561" s="164"/>
      <c r="D561" s="163"/>
      <c r="E561" s="165"/>
      <c r="F561" s="163"/>
      <c r="G561" s="163"/>
      <c r="H561" s="163"/>
    </row>
    <row r="562" spans="1:8" ht="21" customHeight="1">
      <c r="A562" s="163"/>
      <c r="B562" s="163"/>
      <c r="C562" s="164"/>
      <c r="D562" s="163"/>
      <c r="E562" s="165"/>
      <c r="F562" s="163"/>
      <c r="G562" s="163"/>
      <c r="H562" s="163"/>
    </row>
    <row r="563" spans="1:8" ht="21" customHeight="1">
      <c r="A563" s="163"/>
      <c r="B563" s="163"/>
      <c r="C563" s="164"/>
      <c r="D563" s="163"/>
      <c r="E563" s="165"/>
      <c r="F563" s="163"/>
      <c r="G563" s="163"/>
      <c r="H563" s="163"/>
    </row>
    <row r="564" spans="1:8" ht="21" customHeight="1">
      <c r="A564" s="163"/>
      <c r="B564" s="163"/>
      <c r="C564" s="164"/>
      <c r="D564" s="163"/>
      <c r="E564" s="165"/>
      <c r="F564" s="163"/>
      <c r="G564" s="163"/>
      <c r="H564" s="163"/>
    </row>
    <row r="565" spans="1:8">
      <c r="A565" s="163"/>
      <c r="B565" s="167" t="s">
        <v>678</v>
      </c>
      <c r="C565" s="168"/>
      <c r="D565" s="169"/>
      <c r="E565" s="170"/>
      <c r="F565" s="169"/>
      <c r="G565" s="169"/>
      <c r="H565" s="169"/>
    </row>
    <row r="566" spans="1:8">
      <c r="A566" s="163"/>
      <c r="B566" s="424" t="s">
        <v>1015</v>
      </c>
      <c r="C566" s="424"/>
      <c r="D566" s="424"/>
      <c r="E566" s="424"/>
      <c r="F566" s="424"/>
      <c r="G566" s="424"/>
      <c r="H566" s="424"/>
    </row>
    <row r="567" spans="1:8">
      <c r="A567" s="163"/>
      <c r="B567" s="189" t="s">
        <v>679</v>
      </c>
      <c r="C567" s="189"/>
      <c r="D567" s="189"/>
      <c r="E567" s="189"/>
      <c r="F567" s="189"/>
      <c r="G567" s="189"/>
      <c r="H567" s="189"/>
    </row>
    <row r="568" spans="1:8">
      <c r="A568" s="163"/>
      <c r="B568" s="189" t="s">
        <v>680</v>
      </c>
      <c r="C568" s="176"/>
      <c r="D568" s="176"/>
      <c r="E568" s="176"/>
      <c r="F568" s="176"/>
      <c r="G568" s="176"/>
      <c r="H568" s="176"/>
    </row>
    <row r="569" spans="1:8">
      <c r="A569" s="163"/>
      <c r="B569" s="189" t="s">
        <v>681</v>
      </c>
      <c r="C569" s="176"/>
      <c r="D569" s="176"/>
      <c r="E569" s="176"/>
      <c r="F569" s="176"/>
      <c r="G569" s="189"/>
      <c r="H569" s="176"/>
    </row>
    <row r="570" spans="1:8">
      <c r="A570" s="163"/>
      <c r="B570" s="278"/>
      <c r="C570" s="276"/>
      <c r="D570" s="276"/>
      <c r="E570" s="276"/>
      <c r="F570" s="276"/>
      <c r="G570" s="278"/>
      <c r="H570" s="276"/>
    </row>
    <row r="571" spans="1:8">
      <c r="A571" s="163"/>
      <c r="B571" s="411" t="s">
        <v>1016</v>
      </c>
      <c r="C571" s="411"/>
      <c r="D571" s="411"/>
      <c r="E571" s="411"/>
      <c r="F571" s="411"/>
      <c r="G571" s="411"/>
      <c r="H571" s="411"/>
    </row>
    <row r="572" spans="1:8">
      <c r="A572" s="163"/>
      <c r="B572" s="176" t="s">
        <v>682</v>
      </c>
      <c r="C572" s="176"/>
      <c r="D572" s="176"/>
      <c r="E572" s="208"/>
      <c r="F572" s="176"/>
      <c r="G572" s="176"/>
      <c r="H572" s="176"/>
    </row>
    <row r="573" spans="1:8">
      <c r="A573" s="163"/>
      <c r="B573" s="176"/>
      <c r="C573" s="176"/>
      <c r="D573" s="176"/>
      <c r="E573" s="208"/>
      <c r="F573" s="176"/>
      <c r="G573" s="176"/>
      <c r="H573" s="176"/>
    </row>
    <row r="574" spans="1:8">
      <c r="A574" s="163"/>
      <c r="B574" s="421" t="s">
        <v>533</v>
      </c>
      <c r="C574" s="410" t="s">
        <v>534</v>
      </c>
      <c r="D574" s="410"/>
      <c r="E574" s="410"/>
      <c r="F574" s="410"/>
      <c r="G574" s="410"/>
      <c r="H574" s="410"/>
    </row>
    <row r="575" spans="1:8">
      <c r="A575" s="163"/>
      <c r="B575" s="421"/>
      <c r="C575" s="178" t="s">
        <v>474</v>
      </c>
      <c r="D575" s="172" t="s">
        <v>523</v>
      </c>
      <c r="E575" s="172" t="s">
        <v>524</v>
      </c>
      <c r="F575" s="173" t="s">
        <v>525</v>
      </c>
      <c r="G575" s="173" t="s">
        <v>526</v>
      </c>
      <c r="H575" s="173" t="s">
        <v>527</v>
      </c>
    </row>
    <row r="576" spans="1:8">
      <c r="A576" s="163"/>
      <c r="B576" s="179" t="s">
        <v>683</v>
      </c>
      <c r="C576" s="178" t="s">
        <v>684</v>
      </c>
      <c r="D576" s="327">
        <v>100</v>
      </c>
      <c r="E576" s="297">
        <v>100</v>
      </c>
      <c r="F576" s="297">
        <v>100</v>
      </c>
      <c r="G576" s="297">
        <v>100</v>
      </c>
      <c r="H576" s="297">
        <v>150</v>
      </c>
    </row>
    <row r="577" spans="1:8" ht="49.2">
      <c r="A577" s="163"/>
      <c r="B577" s="179" t="s">
        <v>685</v>
      </c>
      <c r="C577" s="178" t="s">
        <v>686</v>
      </c>
      <c r="D577" s="327">
        <v>25000</v>
      </c>
      <c r="E577" s="297">
        <v>25000</v>
      </c>
      <c r="F577" s="297">
        <v>25000</v>
      </c>
      <c r="G577" s="297">
        <v>25000</v>
      </c>
      <c r="H577" s="297">
        <v>25000</v>
      </c>
    </row>
    <row r="578" spans="1:8" ht="49.2">
      <c r="A578" s="163"/>
      <c r="B578" s="179" t="s">
        <v>687</v>
      </c>
      <c r="C578" s="178" t="s">
        <v>540</v>
      </c>
      <c r="D578" s="327">
        <v>57706</v>
      </c>
      <c r="E578" s="297">
        <v>57706</v>
      </c>
      <c r="F578" s="297">
        <v>57706</v>
      </c>
      <c r="G578" s="297">
        <v>57706</v>
      </c>
      <c r="H578" s="297">
        <v>50000</v>
      </c>
    </row>
    <row r="579" spans="1:8" ht="49.2">
      <c r="A579" s="163"/>
      <c r="B579" s="179" t="s">
        <v>688</v>
      </c>
      <c r="C579" s="178" t="s">
        <v>689</v>
      </c>
      <c r="D579" s="327">
        <v>20633</v>
      </c>
      <c r="E579" s="297">
        <v>20633</v>
      </c>
      <c r="F579" s="297">
        <v>20633</v>
      </c>
      <c r="G579" s="297">
        <v>20633</v>
      </c>
      <c r="H579" s="297">
        <v>20633</v>
      </c>
    </row>
    <row r="580" spans="1:8" ht="49.2">
      <c r="A580" s="163"/>
      <c r="B580" s="179" t="s">
        <v>690</v>
      </c>
      <c r="C580" s="178" t="s">
        <v>477</v>
      </c>
      <c r="D580" s="327">
        <v>100</v>
      </c>
      <c r="E580" s="297">
        <v>90</v>
      </c>
      <c r="F580" s="297">
        <v>80</v>
      </c>
      <c r="G580" s="297">
        <v>70</v>
      </c>
      <c r="H580" s="297">
        <v>80</v>
      </c>
    </row>
    <row r="581" spans="1:8" ht="73.8">
      <c r="A581" s="163"/>
      <c r="B581" s="179" t="s">
        <v>691</v>
      </c>
      <c r="C581" s="178" t="s">
        <v>480</v>
      </c>
      <c r="D581" s="327">
        <v>70</v>
      </c>
      <c r="E581" s="297">
        <v>70</v>
      </c>
      <c r="F581" s="297">
        <v>70</v>
      </c>
      <c r="G581" s="297">
        <v>70</v>
      </c>
      <c r="H581" s="297">
        <v>80</v>
      </c>
    </row>
    <row r="582" spans="1:8">
      <c r="A582" s="163"/>
      <c r="B582" s="183" t="s">
        <v>528</v>
      </c>
      <c r="C582" s="184" t="s">
        <v>529</v>
      </c>
      <c r="D582" s="317">
        <f>+D583+D584</f>
        <v>4507600</v>
      </c>
      <c r="E582" s="318">
        <f>+E583+E584</f>
        <v>2757990</v>
      </c>
      <c r="F582" s="318">
        <f t="shared" ref="F582:H582" si="28">+F583+F584</f>
        <v>0</v>
      </c>
      <c r="G582" s="318">
        <f t="shared" si="28"/>
        <v>0</v>
      </c>
      <c r="H582" s="318">
        <f t="shared" si="28"/>
        <v>0</v>
      </c>
    </row>
    <row r="583" spans="1:8">
      <c r="A583" s="163"/>
      <c r="B583" s="183" t="s">
        <v>530</v>
      </c>
      <c r="C583" s="184" t="s">
        <v>529</v>
      </c>
      <c r="D583" s="324">
        <f>12002900-7495300</f>
        <v>4507600</v>
      </c>
      <c r="E583" s="320">
        <f>สังเขป!J36</f>
        <v>2757990</v>
      </c>
      <c r="F583" s="340">
        <v>0</v>
      </c>
      <c r="G583" s="340">
        <v>0</v>
      </c>
      <c r="H583" s="340">
        <v>0</v>
      </c>
    </row>
    <row r="584" spans="1:8">
      <c r="A584" s="163"/>
      <c r="B584" s="183" t="s">
        <v>531</v>
      </c>
      <c r="C584" s="184" t="s">
        <v>529</v>
      </c>
      <c r="D584" s="317">
        <v>0</v>
      </c>
      <c r="E584" s="317">
        <v>0</v>
      </c>
      <c r="F584" s="317">
        <v>0</v>
      </c>
      <c r="G584" s="317">
        <v>0</v>
      </c>
      <c r="H584" s="317">
        <v>0</v>
      </c>
    </row>
    <row r="585" spans="1:8">
      <c r="A585" s="163"/>
      <c r="B585" s="204"/>
      <c r="C585" s="205"/>
      <c r="D585" s="206"/>
      <c r="E585" s="207"/>
      <c r="F585" s="207"/>
      <c r="G585" s="207"/>
      <c r="H585" s="207"/>
    </row>
    <row r="586" spans="1:8">
      <c r="A586" s="163"/>
      <c r="B586" s="204"/>
      <c r="C586" s="205"/>
      <c r="D586" s="206"/>
      <c r="E586" s="207"/>
      <c r="F586" s="207"/>
      <c r="G586" s="207"/>
      <c r="H586" s="207"/>
    </row>
    <row r="587" spans="1:8">
      <c r="A587" s="163"/>
      <c r="B587" s="204"/>
      <c r="C587" s="205"/>
      <c r="D587" s="206"/>
      <c r="E587" s="207"/>
      <c r="F587" s="207"/>
      <c r="G587" s="207"/>
      <c r="H587" s="207"/>
    </row>
    <row r="588" spans="1:8">
      <c r="A588" s="163"/>
      <c r="B588" s="204"/>
      <c r="C588" s="205"/>
      <c r="D588" s="206"/>
      <c r="E588" s="207"/>
      <c r="F588" s="207"/>
      <c r="G588" s="207"/>
      <c r="H588" s="207"/>
    </row>
    <row r="589" spans="1:8">
      <c r="A589" s="163"/>
      <c r="B589" s="204"/>
      <c r="C589" s="205"/>
      <c r="D589" s="206"/>
      <c r="E589" s="207"/>
      <c r="F589" s="207"/>
      <c r="G589" s="207"/>
      <c r="H589" s="207"/>
    </row>
    <row r="590" spans="1:8">
      <c r="A590" s="163"/>
      <c r="B590" s="204"/>
      <c r="C590" s="205"/>
      <c r="D590" s="206"/>
      <c r="E590" s="207"/>
      <c r="F590" s="207"/>
      <c r="G590" s="207"/>
      <c r="H590" s="207"/>
    </row>
    <row r="591" spans="1:8">
      <c r="A591" s="163"/>
      <c r="B591" s="204"/>
      <c r="C591" s="205"/>
      <c r="D591" s="206"/>
      <c r="E591" s="207"/>
      <c r="F591" s="207"/>
      <c r="G591" s="207"/>
      <c r="H591" s="207"/>
    </row>
    <row r="592" spans="1:8">
      <c r="A592" s="163"/>
      <c r="B592" s="204"/>
      <c r="C592" s="205"/>
      <c r="D592" s="206"/>
      <c r="E592" s="207"/>
      <c r="F592" s="207"/>
      <c r="G592" s="207"/>
      <c r="H592" s="207"/>
    </row>
    <row r="593" spans="1:8">
      <c r="A593" s="163"/>
      <c r="B593" s="204"/>
      <c r="C593" s="205"/>
      <c r="D593" s="206"/>
      <c r="E593" s="207"/>
      <c r="F593" s="207"/>
      <c r="G593" s="207"/>
      <c r="H593" s="207"/>
    </row>
    <row r="594" spans="1:8">
      <c r="A594" s="163"/>
      <c r="B594" s="204"/>
      <c r="C594" s="205"/>
      <c r="D594" s="206"/>
      <c r="E594" s="207"/>
      <c r="F594" s="207"/>
      <c r="G594" s="207"/>
      <c r="H594" s="207"/>
    </row>
    <row r="595" spans="1:8">
      <c r="A595" s="163"/>
      <c r="B595" s="204"/>
      <c r="C595" s="205"/>
      <c r="D595" s="206"/>
      <c r="E595" s="207"/>
      <c r="F595" s="207"/>
      <c r="G595" s="207"/>
      <c r="H595" s="207"/>
    </row>
    <row r="596" spans="1:8">
      <c r="A596" s="163"/>
      <c r="B596" s="204"/>
      <c r="C596" s="205"/>
      <c r="D596" s="206"/>
      <c r="E596" s="207"/>
      <c r="F596" s="207"/>
      <c r="G596" s="207"/>
      <c r="H596" s="207"/>
    </row>
    <row r="597" spans="1:8">
      <c r="A597" s="163"/>
      <c r="B597" s="204"/>
      <c r="C597" s="205"/>
      <c r="D597" s="206"/>
      <c r="E597" s="207"/>
      <c r="F597" s="207"/>
      <c r="G597" s="207"/>
      <c r="H597" s="207"/>
    </row>
    <row r="598" spans="1:8">
      <c r="A598" s="163"/>
      <c r="B598" s="204"/>
      <c r="C598" s="205"/>
      <c r="D598" s="206"/>
      <c r="E598" s="207"/>
      <c r="F598" s="207"/>
      <c r="G598" s="207"/>
      <c r="H598" s="207"/>
    </row>
    <row r="599" spans="1:8">
      <c r="A599" s="163"/>
      <c r="B599" s="204"/>
      <c r="C599" s="205"/>
      <c r="D599" s="206"/>
      <c r="E599" s="207"/>
      <c r="F599" s="207"/>
      <c r="G599" s="207"/>
      <c r="H599" s="207"/>
    </row>
    <row r="600" spans="1:8">
      <c r="A600" s="163"/>
      <c r="B600" s="204"/>
      <c r="C600" s="205"/>
      <c r="D600" s="206"/>
      <c r="E600" s="207"/>
      <c r="F600" s="207"/>
      <c r="G600" s="207"/>
      <c r="H600" s="207"/>
    </row>
    <row r="601" spans="1:8">
      <c r="A601" s="163"/>
      <c r="B601" s="167" t="s">
        <v>692</v>
      </c>
      <c r="C601" s="168"/>
      <c r="D601" s="169"/>
      <c r="E601" s="170"/>
      <c r="F601" s="169"/>
      <c r="G601" s="169"/>
      <c r="H601" s="169"/>
    </row>
    <row r="602" spans="1:8">
      <c r="A602" s="163"/>
      <c r="B602" s="424" t="s">
        <v>1017</v>
      </c>
      <c r="C602" s="424"/>
      <c r="D602" s="424"/>
      <c r="E602" s="424"/>
      <c r="F602" s="424"/>
      <c r="G602" s="424"/>
      <c r="H602" s="424"/>
    </row>
    <row r="603" spans="1:8">
      <c r="A603" s="163"/>
      <c r="B603" s="189" t="s">
        <v>693</v>
      </c>
      <c r="C603" s="189"/>
      <c r="D603" s="189"/>
      <c r="E603" s="189"/>
      <c r="F603" s="189"/>
      <c r="G603" s="189"/>
      <c r="H603" s="189"/>
    </row>
    <row r="604" spans="1:8">
      <c r="A604" s="163"/>
      <c r="B604" s="189" t="s">
        <v>694</v>
      </c>
      <c r="C604" s="176"/>
      <c r="D604" s="176"/>
      <c r="E604" s="176"/>
      <c r="F604" s="176"/>
      <c r="G604" s="176"/>
      <c r="H604" s="176"/>
    </row>
    <row r="605" spans="1:8">
      <c r="A605" s="163"/>
      <c r="B605" s="278"/>
      <c r="C605" s="276"/>
      <c r="D605" s="276"/>
      <c r="E605" s="276"/>
      <c r="F605" s="276"/>
      <c r="G605" s="276"/>
      <c r="H605" s="276"/>
    </row>
    <row r="606" spans="1:8">
      <c r="A606" s="163"/>
      <c r="B606" s="416" t="s">
        <v>1018</v>
      </c>
      <c r="C606" s="411"/>
      <c r="D606" s="411"/>
      <c r="E606" s="411"/>
      <c r="F606" s="411"/>
      <c r="G606" s="411"/>
      <c r="H606" s="411"/>
    </row>
    <row r="607" spans="1:8">
      <c r="A607" s="163"/>
      <c r="B607" s="189" t="s">
        <v>695</v>
      </c>
      <c r="C607" s="176"/>
      <c r="D607" s="176"/>
      <c r="E607" s="176"/>
      <c r="F607" s="176"/>
      <c r="G607" s="176"/>
      <c r="H607" s="176"/>
    </row>
    <row r="608" spans="1:8">
      <c r="A608" s="163"/>
      <c r="B608" s="185"/>
      <c r="C608" s="176"/>
      <c r="D608" s="176"/>
      <c r="E608" s="208"/>
      <c r="F608" s="176"/>
      <c r="G608" s="176"/>
      <c r="H608" s="176"/>
    </row>
    <row r="609" spans="1:8">
      <c r="A609" s="163"/>
      <c r="B609" s="421" t="s">
        <v>533</v>
      </c>
      <c r="C609" s="410" t="s">
        <v>534</v>
      </c>
      <c r="D609" s="410"/>
      <c r="E609" s="410"/>
      <c r="F609" s="410"/>
      <c r="G609" s="410"/>
      <c r="H609" s="410"/>
    </row>
    <row r="610" spans="1:8">
      <c r="A610" s="163"/>
      <c r="B610" s="421"/>
      <c r="C610" s="178" t="s">
        <v>474</v>
      </c>
      <c r="D610" s="172" t="s">
        <v>523</v>
      </c>
      <c r="E610" s="172" t="s">
        <v>524</v>
      </c>
      <c r="F610" s="173" t="s">
        <v>525</v>
      </c>
      <c r="G610" s="173" t="s">
        <v>526</v>
      </c>
      <c r="H610" s="173" t="s">
        <v>527</v>
      </c>
    </row>
    <row r="611" spans="1:8" ht="49.2">
      <c r="A611" s="191"/>
      <c r="B611" s="179" t="s">
        <v>696</v>
      </c>
      <c r="C611" s="178" t="s">
        <v>95</v>
      </c>
      <c r="D611" s="327">
        <v>2353</v>
      </c>
      <c r="E611" s="297">
        <v>2150</v>
      </c>
      <c r="F611" s="297">
        <v>2200</v>
      </c>
      <c r="G611" s="297">
        <v>2400</v>
      </c>
      <c r="H611" s="297">
        <v>2400</v>
      </c>
    </row>
    <row r="612" spans="1:8">
      <c r="A612" s="163"/>
      <c r="B612" s="224" t="s">
        <v>1019</v>
      </c>
      <c r="C612" s="178" t="s">
        <v>477</v>
      </c>
      <c r="D612" s="327">
        <v>10</v>
      </c>
      <c r="E612" s="297">
        <v>7</v>
      </c>
      <c r="F612" s="297">
        <v>5</v>
      </c>
      <c r="G612" s="297">
        <v>3</v>
      </c>
      <c r="H612" s="297">
        <v>5</v>
      </c>
    </row>
    <row r="613" spans="1:8">
      <c r="A613" s="163"/>
      <c r="B613" s="211" t="s">
        <v>697</v>
      </c>
      <c r="C613" s="178" t="s">
        <v>488</v>
      </c>
      <c r="D613" s="327">
        <v>0</v>
      </c>
      <c r="E613" s="297">
        <v>0</v>
      </c>
      <c r="F613" s="297">
        <v>0</v>
      </c>
      <c r="G613" s="297">
        <v>0</v>
      </c>
      <c r="H613" s="297"/>
    </row>
    <row r="614" spans="1:8">
      <c r="A614" s="163"/>
      <c r="B614" s="211" t="s">
        <v>698</v>
      </c>
      <c r="C614" s="178" t="s">
        <v>488</v>
      </c>
      <c r="D614" s="327">
        <v>1758</v>
      </c>
      <c r="E614" s="297">
        <v>2458</v>
      </c>
      <c r="F614" s="297">
        <v>2858</v>
      </c>
      <c r="G614" s="297">
        <v>3258</v>
      </c>
      <c r="H614" s="297">
        <v>3400</v>
      </c>
    </row>
    <row r="615" spans="1:8">
      <c r="A615" s="163"/>
      <c r="B615" s="211" t="s">
        <v>699</v>
      </c>
      <c r="C615" s="178" t="s">
        <v>488</v>
      </c>
      <c r="D615" s="327">
        <v>17704</v>
      </c>
      <c r="E615" s="297">
        <v>19204</v>
      </c>
      <c r="F615" s="297">
        <v>21007</v>
      </c>
      <c r="G615" s="297">
        <v>22832</v>
      </c>
      <c r="H615" s="297">
        <v>23500</v>
      </c>
    </row>
    <row r="616" spans="1:8" ht="49.2">
      <c r="A616" s="163"/>
      <c r="B616" s="179" t="s">
        <v>700</v>
      </c>
      <c r="C616" s="178" t="s">
        <v>701</v>
      </c>
      <c r="D616" s="327">
        <v>200</v>
      </c>
      <c r="E616" s="297">
        <v>250</v>
      </c>
      <c r="F616" s="297">
        <v>300</v>
      </c>
      <c r="G616" s="297">
        <v>350</v>
      </c>
      <c r="H616" s="297">
        <v>360</v>
      </c>
    </row>
    <row r="617" spans="1:8" ht="49.2">
      <c r="A617" s="163"/>
      <c r="B617" s="179" t="s">
        <v>702</v>
      </c>
      <c r="C617" s="178" t="s">
        <v>488</v>
      </c>
      <c r="D617" s="327">
        <v>300</v>
      </c>
      <c r="E617" s="297">
        <v>320</v>
      </c>
      <c r="F617" s="297">
        <v>350</v>
      </c>
      <c r="G617" s="297">
        <v>370</v>
      </c>
      <c r="H617" s="297">
        <v>380</v>
      </c>
    </row>
    <row r="618" spans="1:8" ht="49.2">
      <c r="A618" s="163"/>
      <c r="B618" s="179" t="s">
        <v>703</v>
      </c>
      <c r="C618" s="178" t="s">
        <v>482</v>
      </c>
      <c r="D618" s="327">
        <v>10</v>
      </c>
      <c r="E618" s="297">
        <v>10</v>
      </c>
      <c r="F618" s="297">
        <v>10</v>
      </c>
      <c r="G618" s="297">
        <v>10</v>
      </c>
      <c r="H618" s="297">
        <v>10</v>
      </c>
    </row>
    <row r="619" spans="1:8" ht="49.2">
      <c r="A619" s="163"/>
      <c r="B619" s="179" t="s">
        <v>704</v>
      </c>
      <c r="C619" s="178" t="s">
        <v>482</v>
      </c>
      <c r="D619" s="327">
        <v>4</v>
      </c>
      <c r="E619" s="297">
        <v>4</v>
      </c>
      <c r="F619" s="297">
        <v>4</v>
      </c>
      <c r="G619" s="297">
        <v>4</v>
      </c>
      <c r="H619" s="297">
        <v>4</v>
      </c>
    </row>
    <row r="620" spans="1:8">
      <c r="A620" s="182"/>
      <c r="B620" s="183" t="s">
        <v>528</v>
      </c>
      <c r="C620" s="184" t="s">
        <v>529</v>
      </c>
      <c r="D620" s="317">
        <f>+D621+D622</f>
        <v>765850</v>
      </c>
      <c r="E620" s="318">
        <f>+E621+E622</f>
        <v>1451480</v>
      </c>
      <c r="F620" s="318">
        <f t="shared" ref="F620:H620" si="29">+F621+F622</f>
        <v>0</v>
      </c>
      <c r="G620" s="318">
        <f t="shared" si="29"/>
        <v>0</v>
      </c>
      <c r="H620" s="318">
        <f t="shared" si="29"/>
        <v>0</v>
      </c>
    </row>
    <row r="621" spans="1:8">
      <c r="A621" s="182"/>
      <c r="B621" s="183" t="s">
        <v>530</v>
      </c>
      <c r="C621" s="184" t="s">
        <v>529</v>
      </c>
      <c r="D621" s="324">
        <f>3310170-2544320</f>
        <v>765850</v>
      </c>
      <c r="E621" s="320">
        <f>สังเขป!J37</f>
        <v>1451480</v>
      </c>
      <c r="F621" s="340">
        <v>0</v>
      </c>
      <c r="G621" s="340">
        <v>0</v>
      </c>
      <c r="H621" s="340">
        <v>0</v>
      </c>
    </row>
    <row r="622" spans="1:8">
      <c r="A622" s="182"/>
      <c r="B622" s="183" t="s">
        <v>531</v>
      </c>
      <c r="C622" s="184" t="s">
        <v>529</v>
      </c>
      <c r="D622" s="317">
        <v>0</v>
      </c>
      <c r="E622" s="317">
        <v>0</v>
      </c>
      <c r="F622" s="317">
        <v>0</v>
      </c>
      <c r="G622" s="317">
        <v>0</v>
      </c>
      <c r="H622" s="317">
        <v>0</v>
      </c>
    </row>
    <row r="623" spans="1:8">
      <c r="A623" s="182"/>
      <c r="B623" s="185"/>
      <c r="C623" s="186"/>
      <c r="D623" s="187"/>
      <c r="E623" s="188"/>
      <c r="F623" s="187"/>
      <c r="G623" s="187"/>
      <c r="H623" s="187"/>
    </row>
    <row r="624" spans="1:8" ht="25.35" customHeight="1">
      <c r="A624" s="182"/>
      <c r="B624" s="185"/>
      <c r="C624" s="186"/>
      <c r="D624" s="187"/>
      <c r="E624" s="188"/>
      <c r="F624" s="187"/>
      <c r="G624" s="187"/>
      <c r="H624" s="187"/>
    </row>
    <row r="625" spans="1:8" ht="25.35" customHeight="1">
      <c r="A625" s="182"/>
      <c r="B625" s="275"/>
      <c r="C625" s="186"/>
      <c r="D625" s="187"/>
      <c r="E625" s="188"/>
      <c r="F625" s="187"/>
      <c r="G625" s="187"/>
      <c r="H625" s="187"/>
    </row>
    <row r="626" spans="1:8" ht="25.35" customHeight="1">
      <c r="A626" s="182"/>
      <c r="B626" s="275"/>
      <c r="C626" s="186"/>
      <c r="D626" s="187"/>
      <c r="E626" s="188"/>
      <c r="F626" s="187"/>
      <c r="G626" s="187"/>
      <c r="H626" s="187"/>
    </row>
    <row r="627" spans="1:8" ht="25.35" customHeight="1">
      <c r="A627" s="182"/>
      <c r="B627" s="275"/>
      <c r="C627" s="186"/>
      <c r="D627" s="187"/>
      <c r="E627" s="188"/>
      <c r="F627" s="187"/>
      <c r="G627" s="187"/>
      <c r="H627" s="187"/>
    </row>
    <row r="628" spans="1:8" ht="25.35" customHeight="1">
      <c r="A628" s="182"/>
      <c r="B628" s="275"/>
      <c r="C628" s="186"/>
      <c r="D628" s="187"/>
      <c r="E628" s="188"/>
      <c r="F628" s="187"/>
      <c r="G628" s="187"/>
      <c r="H628" s="187"/>
    </row>
    <row r="629" spans="1:8" ht="25.35" customHeight="1">
      <c r="A629" s="182"/>
      <c r="B629" s="275"/>
      <c r="C629" s="186"/>
      <c r="D629" s="187"/>
      <c r="E629" s="188"/>
      <c r="F629" s="187"/>
      <c r="G629" s="187"/>
      <c r="H629" s="187"/>
    </row>
    <row r="630" spans="1:8" ht="25.35" customHeight="1">
      <c r="A630" s="182"/>
      <c r="B630" s="275"/>
      <c r="C630" s="186"/>
      <c r="D630" s="187"/>
      <c r="E630" s="188"/>
      <c r="F630" s="187"/>
      <c r="G630" s="187"/>
      <c r="H630" s="187"/>
    </row>
    <row r="631" spans="1:8" ht="25.35" customHeight="1">
      <c r="A631" s="182"/>
      <c r="B631" s="275"/>
      <c r="C631" s="186"/>
      <c r="D631" s="187"/>
      <c r="E631" s="188"/>
      <c r="F631" s="187"/>
      <c r="G631" s="187"/>
      <c r="H631" s="187"/>
    </row>
    <row r="632" spans="1:8" ht="25.35" customHeight="1">
      <c r="A632" s="182"/>
      <c r="B632" s="275"/>
      <c r="C632" s="186"/>
      <c r="D632" s="187"/>
      <c r="E632" s="188"/>
      <c r="F632" s="187"/>
      <c r="G632" s="187"/>
      <c r="H632" s="187"/>
    </row>
    <row r="633" spans="1:8" ht="25.35" customHeight="1">
      <c r="A633" s="182"/>
      <c r="B633" s="275"/>
      <c r="C633" s="186"/>
      <c r="D633" s="187"/>
      <c r="E633" s="188"/>
      <c r="F633" s="187"/>
      <c r="G633" s="187"/>
      <c r="H633" s="187"/>
    </row>
    <row r="634" spans="1:8" ht="25.35" customHeight="1">
      <c r="A634" s="182"/>
      <c r="B634" s="275"/>
      <c r="C634" s="186"/>
      <c r="D634" s="187"/>
      <c r="E634" s="188"/>
      <c r="F634" s="187"/>
      <c r="G634" s="187"/>
      <c r="H634" s="187"/>
    </row>
    <row r="635" spans="1:8" ht="25.35" customHeight="1">
      <c r="A635" s="182"/>
      <c r="B635" s="275"/>
      <c r="C635" s="186"/>
      <c r="D635" s="187"/>
      <c r="E635" s="188"/>
      <c r="F635" s="187"/>
      <c r="G635" s="187"/>
      <c r="H635" s="187"/>
    </row>
    <row r="636" spans="1:8" ht="25.35" customHeight="1">
      <c r="A636" s="182"/>
      <c r="B636" s="275"/>
      <c r="C636" s="186"/>
      <c r="D636" s="187"/>
      <c r="E636" s="188"/>
      <c r="F636" s="187"/>
      <c r="G636" s="187"/>
      <c r="H636" s="187"/>
    </row>
    <row r="637" spans="1:8">
      <c r="A637" s="163"/>
      <c r="B637" s="167" t="s">
        <v>705</v>
      </c>
      <c r="C637" s="168"/>
      <c r="D637" s="169"/>
      <c r="E637" s="170"/>
      <c r="F637" s="169"/>
      <c r="G637" s="169"/>
      <c r="H637" s="169"/>
    </row>
    <row r="638" spans="1:8">
      <c r="A638" s="163"/>
      <c r="B638" s="424" t="s">
        <v>1020</v>
      </c>
      <c r="C638" s="424"/>
      <c r="D638" s="424"/>
      <c r="E638" s="424"/>
      <c r="F638" s="424"/>
      <c r="G638" s="424"/>
      <c r="H638" s="424"/>
    </row>
    <row r="639" spans="1:8">
      <c r="A639" s="163"/>
      <c r="B639" s="189" t="s">
        <v>706</v>
      </c>
      <c r="C639" s="189"/>
      <c r="D639" s="189"/>
      <c r="E639" s="189"/>
      <c r="F639" s="189"/>
      <c r="G639" s="189"/>
      <c r="H639" s="189"/>
    </row>
    <row r="640" spans="1:8">
      <c r="A640" s="163"/>
      <c r="B640" s="189" t="s">
        <v>707</v>
      </c>
      <c r="C640" s="189"/>
      <c r="D640" s="189"/>
      <c r="E640" s="189"/>
      <c r="F640" s="189"/>
      <c r="G640" s="189"/>
      <c r="H640" s="189"/>
    </row>
    <row r="641" spans="1:8" ht="8.4" customHeight="1">
      <c r="A641" s="163"/>
      <c r="B641" s="176"/>
      <c r="C641" s="176"/>
      <c r="D641" s="176"/>
      <c r="E641" s="176"/>
      <c r="F641" s="176"/>
      <c r="G641" s="176"/>
      <c r="H641" s="176"/>
    </row>
    <row r="642" spans="1:8">
      <c r="A642" s="163"/>
      <c r="B642" s="411" t="s">
        <v>1021</v>
      </c>
      <c r="C642" s="411"/>
      <c r="D642" s="411"/>
      <c r="E642" s="411"/>
      <c r="F642" s="411"/>
      <c r="G642" s="411"/>
      <c r="H642" s="411"/>
    </row>
    <row r="643" spans="1:8" ht="25.35" customHeight="1">
      <c r="A643" s="163"/>
      <c r="B643" s="189" t="s">
        <v>708</v>
      </c>
      <c r="C643" s="176"/>
      <c r="D643" s="176"/>
      <c r="E643" s="176"/>
      <c r="F643" s="176"/>
      <c r="G643" s="176"/>
      <c r="H643" s="176"/>
    </row>
    <row r="644" spans="1:8">
      <c r="A644" s="163"/>
      <c r="B644" s="177"/>
      <c r="C644" s="164"/>
      <c r="D644" s="163"/>
      <c r="E644" s="165"/>
      <c r="F644" s="163"/>
      <c r="G644" s="163"/>
      <c r="H644" s="163"/>
    </row>
    <row r="645" spans="1:8">
      <c r="A645" s="163"/>
      <c r="B645" s="423" t="s">
        <v>533</v>
      </c>
      <c r="C645" s="410" t="s">
        <v>534</v>
      </c>
      <c r="D645" s="410"/>
      <c r="E645" s="410"/>
      <c r="F645" s="410"/>
      <c r="G645" s="410"/>
      <c r="H645" s="410"/>
    </row>
    <row r="646" spans="1:8">
      <c r="A646" s="163"/>
      <c r="B646" s="423"/>
      <c r="C646" s="178" t="s">
        <v>474</v>
      </c>
      <c r="D646" s="172" t="s">
        <v>523</v>
      </c>
      <c r="E646" s="172" t="s">
        <v>524</v>
      </c>
      <c r="F646" s="173" t="s">
        <v>525</v>
      </c>
      <c r="G646" s="173" t="s">
        <v>526</v>
      </c>
      <c r="H646" s="173" t="s">
        <v>527</v>
      </c>
    </row>
    <row r="647" spans="1:8">
      <c r="A647" s="163"/>
      <c r="B647" s="179" t="s">
        <v>709</v>
      </c>
      <c r="C647" s="178" t="s">
        <v>710</v>
      </c>
      <c r="D647" s="297">
        <v>48</v>
      </c>
      <c r="E647" s="297">
        <v>48</v>
      </c>
      <c r="F647" s="297">
        <v>49</v>
      </c>
      <c r="G647" s="297">
        <v>49</v>
      </c>
      <c r="H647" s="297">
        <v>49</v>
      </c>
    </row>
    <row r="648" spans="1:8">
      <c r="A648" s="163"/>
      <c r="B648" s="179" t="s">
        <v>711</v>
      </c>
      <c r="C648" s="178" t="s">
        <v>712</v>
      </c>
      <c r="D648" s="297">
        <v>23</v>
      </c>
      <c r="E648" s="297">
        <v>23</v>
      </c>
      <c r="F648" s="297">
        <v>23</v>
      </c>
      <c r="G648" s="297">
        <v>23</v>
      </c>
      <c r="H648" s="297">
        <v>23</v>
      </c>
    </row>
    <row r="649" spans="1:8">
      <c r="A649" s="163"/>
      <c r="B649" s="209" t="s">
        <v>713</v>
      </c>
      <c r="C649" s="178" t="s">
        <v>550</v>
      </c>
      <c r="D649" s="297">
        <v>170</v>
      </c>
      <c r="E649" s="297">
        <v>210</v>
      </c>
      <c r="F649" s="297">
        <v>240</v>
      </c>
      <c r="G649" s="297">
        <v>270</v>
      </c>
      <c r="H649" s="297">
        <v>280</v>
      </c>
    </row>
    <row r="650" spans="1:8">
      <c r="A650" s="163"/>
      <c r="B650" s="209" t="s">
        <v>714</v>
      </c>
      <c r="C650" s="178" t="s">
        <v>488</v>
      </c>
      <c r="D650" s="297">
        <v>850</v>
      </c>
      <c r="E650" s="297">
        <v>900</v>
      </c>
      <c r="F650" s="297">
        <v>1000</v>
      </c>
      <c r="G650" s="297">
        <v>1100</v>
      </c>
      <c r="H650" s="297">
        <v>1200</v>
      </c>
    </row>
    <row r="651" spans="1:8">
      <c r="A651" s="163"/>
      <c r="B651" s="209" t="s">
        <v>715</v>
      </c>
      <c r="C651" s="178" t="s">
        <v>482</v>
      </c>
      <c r="D651" s="297">
        <v>12</v>
      </c>
      <c r="E651" s="297">
        <v>12</v>
      </c>
      <c r="F651" s="297">
        <v>12</v>
      </c>
      <c r="G651" s="297">
        <v>12</v>
      </c>
      <c r="H651" s="297">
        <v>12</v>
      </c>
    </row>
    <row r="652" spans="1:8">
      <c r="A652" s="163"/>
      <c r="B652" s="209" t="s">
        <v>716</v>
      </c>
      <c r="C652" s="178" t="s">
        <v>482</v>
      </c>
      <c r="D652" s="297">
        <v>456</v>
      </c>
      <c r="E652" s="297">
        <v>500</v>
      </c>
      <c r="F652" s="297">
        <v>520</v>
      </c>
      <c r="G652" s="297">
        <v>550</v>
      </c>
      <c r="H652" s="297">
        <v>600</v>
      </c>
    </row>
    <row r="653" spans="1:8">
      <c r="A653" s="163"/>
      <c r="B653" s="209" t="s">
        <v>717</v>
      </c>
      <c r="C653" s="178" t="s">
        <v>712</v>
      </c>
      <c r="D653" s="297">
        <v>5</v>
      </c>
      <c r="E653" s="297">
        <v>5</v>
      </c>
      <c r="F653" s="297">
        <v>5</v>
      </c>
      <c r="G653" s="297">
        <v>5</v>
      </c>
      <c r="H653" s="297">
        <v>5</v>
      </c>
    </row>
    <row r="654" spans="1:8" ht="49.2">
      <c r="A654" s="163"/>
      <c r="B654" s="179" t="s">
        <v>718</v>
      </c>
      <c r="C654" s="178" t="s">
        <v>550</v>
      </c>
      <c r="D654" s="314">
        <v>300</v>
      </c>
      <c r="E654" s="314">
        <v>350</v>
      </c>
      <c r="F654" s="314">
        <v>370</v>
      </c>
      <c r="G654" s="314">
        <v>400</v>
      </c>
      <c r="H654" s="314">
        <v>410</v>
      </c>
    </row>
    <row r="655" spans="1:8">
      <c r="A655" s="163"/>
      <c r="B655" s="179" t="s">
        <v>719</v>
      </c>
      <c r="C655" s="178" t="s">
        <v>550</v>
      </c>
      <c r="D655" s="314">
        <v>3234</v>
      </c>
      <c r="E655" s="314">
        <v>4000</v>
      </c>
      <c r="F655" s="314">
        <v>4800</v>
      </c>
      <c r="G655" s="314">
        <v>5000</v>
      </c>
      <c r="H655" s="314">
        <v>5100</v>
      </c>
    </row>
    <row r="656" spans="1:8">
      <c r="A656" s="163"/>
      <c r="B656" s="179" t="s">
        <v>720</v>
      </c>
      <c r="C656" s="178" t="s">
        <v>550</v>
      </c>
      <c r="D656" s="297">
        <v>650000</v>
      </c>
      <c r="E656" s="297">
        <v>650000</v>
      </c>
      <c r="F656" s="297">
        <v>650000</v>
      </c>
      <c r="G656" s="297">
        <v>650000</v>
      </c>
      <c r="H656" s="297">
        <v>650000</v>
      </c>
    </row>
    <row r="657" spans="1:10">
      <c r="A657" s="163"/>
      <c r="B657" s="179" t="s">
        <v>721</v>
      </c>
      <c r="C657" s="178" t="s">
        <v>488</v>
      </c>
      <c r="D657" s="297">
        <v>3966</v>
      </c>
      <c r="E657" s="297">
        <v>4000</v>
      </c>
      <c r="F657" s="297">
        <v>4200</v>
      </c>
      <c r="G657" s="297">
        <v>4300</v>
      </c>
      <c r="H657" s="297">
        <v>4400</v>
      </c>
    </row>
    <row r="658" spans="1:10" ht="49.2">
      <c r="A658" s="163"/>
      <c r="B658" s="179" t="s">
        <v>722</v>
      </c>
      <c r="C658" s="178" t="s">
        <v>482</v>
      </c>
      <c r="D658" s="297">
        <v>6</v>
      </c>
      <c r="E658" s="297">
        <v>6</v>
      </c>
      <c r="F658" s="297">
        <v>6</v>
      </c>
      <c r="G658" s="297">
        <v>6</v>
      </c>
      <c r="H658" s="297">
        <v>6</v>
      </c>
    </row>
    <row r="659" spans="1:10" ht="73.8">
      <c r="A659" s="199"/>
      <c r="B659" s="200" t="s">
        <v>723</v>
      </c>
      <c r="C659" s="201" t="s">
        <v>96</v>
      </c>
      <c r="D659" s="341">
        <v>5</v>
      </c>
      <c r="E659" s="341">
        <v>5</v>
      </c>
      <c r="F659" s="341">
        <v>5</v>
      </c>
      <c r="G659" s="341">
        <v>5</v>
      </c>
      <c r="H659" s="341">
        <v>12</v>
      </c>
    </row>
    <row r="660" spans="1:10" ht="73.8">
      <c r="A660" s="199"/>
      <c r="B660" s="200" t="s">
        <v>724</v>
      </c>
      <c r="C660" s="201" t="s">
        <v>488</v>
      </c>
      <c r="D660" s="341">
        <v>800</v>
      </c>
      <c r="E660" s="341">
        <v>850</v>
      </c>
      <c r="F660" s="341">
        <v>900</v>
      </c>
      <c r="G660" s="341">
        <v>950</v>
      </c>
      <c r="H660" s="341">
        <v>960</v>
      </c>
    </row>
    <row r="661" spans="1:10" ht="49.2">
      <c r="A661" s="199"/>
      <c r="B661" s="200" t="s">
        <v>725</v>
      </c>
      <c r="C661" s="201" t="s">
        <v>482</v>
      </c>
      <c r="D661" s="341">
        <v>12</v>
      </c>
      <c r="E661" s="341">
        <v>12</v>
      </c>
      <c r="F661" s="341">
        <v>12</v>
      </c>
      <c r="G661" s="341">
        <v>12</v>
      </c>
      <c r="H661" s="341">
        <v>12</v>
      </c>
    </row>
    <row r="662" spans="1:10" ht="49.2">
      <c r="A662" s="199"/>
      <c r="B662" s="200" t="s">
        <v>726</v>
      </c>
      <c r="C662" s="201" t="s">
        <v>727</v>
      </c>
      <c r="D662" s="341">
        <v>1</v>
      </c>
      <c r="E662" s="341">
        <v>1</v>
      </c>
      <c r="F662" s="341">
        <v>1</v>
      </c>
      <c r="G662" s="341">
        <v>1</v>
      </c>
      <c r="H662" s="341">
        <v>1</v>
      </c>
    </row>
    <row r="663" spans="1:10">
      <c r="A663" s="182"/>
      <c r="B663" s="183" t="s">
        <v>528</v>
      </c>
      <c r="C663" s="184" t="s">
        <v>529</v>
      </c>
      <c r="D663" s="317">
        <f>+D664+D665</f>
        <v>24504050</v>
      </c>
      <c r="E663" s="318">
        <f>+E664+E665</f>
        <v>25001520</v>
      </c>
      <c r="F663" s="318">
        <f t="shared" ref="F663:H663" si="30">+F664+F665</f>
        <v>0</v>
      </c>
      <c r="G663" s="318">
        <f t="shared" si="30"/>
        <v>0</v>
      </c>
      <c r="H663" s="318">
        <f t="shared" si="30"/>
        <v>0</v>
      </c>
    </row>
    <row r="664" spans="1:10">
      <c r="A664" s="182"/>
      <c r="B664" s="183" t="s">
        <v>530</v>
      </c>
      <c r="C664" s="184" t="s">
        <v>529</v>
      </c>
      <c r="D664" s="324">
        <f>28320530-3816480</f>
        <v>24504050</v>
      </c>
      <c r="E664" s="320">
        <f>สังเขป!J38</f>
        <v>25001520</v>
      </c>
      <c r="F664" s="340">
        <v>0</v>
      </c>
      <c r="G664" s="340">
        <v>0</v>
      </c>
      <c r="H664" s="340">
        <v>0</v>
      </c>
    </row>
    <row r="665" spans="1:10">
      <c r="A665" s="182"/>
      <c r="B665" s="183" t="s">
        <v>531</v>
      </c>
      <c r="C665" s="184" t="s">
        <v>529</v>
      </c>
      <c r="D665" s="317">
        <v>0</v>
      </c>
      <c r="E665" s="317">
        <v>0</v>
      </c>
      <c r="F665" s="317">
        <v>0</v>
      </c>
      <c r="G665" s="317">
        <v>0</v>
      </c>
      <c r="H665" s="317">
        <v>0</v>
      </c>
    </row>
    <row r="666" spans="1:10" ht="21.6" customHeight="1">
      <c r="A666" s="163"/>
      <c r="B666" s="176"/>
      <c r="C666" s="176"/>
      <c r="D666" s="176"/>
      <c r="E666" s="208"/>
      <c r="F666" s="176"/>
      <c r="G666" s="176"/>
      <c r="H666" s="176"/>
    </row>
    <row r="667" spans="1:10" ht="21.6" customHeight="1">
      <c r="A667" s="163"/>
      <c r="B667" s="276"/>
      <c r="C667" s="276"/>
      <c r="D667" s="276"/>
      <c r="E667" s="208"/>
      <c r="F667" s="276"/>
      <c r="G667" s="276"/>
      <c r="H667" s="276"/>
    </row>
    <row r="668" spans="1:10" ht="21.6" customHeight="1">
      <c r="A668" s="163"/>
      <c r="B668" s="276"/>
      <c r="C668" s="276"/>
      <c r="D668" s="276"/>
      <c r="E668" s="208"/>
      <c r="F668" s="276"/>
      <c r="G668" s="276"/>
      <c r="H668" s="276"/>
    </row>
    <row r="669" spans="1:10" ht="21.6" customHeight="1">
      <c r="A669" s="163"/>
      <c r="B669" s="276"/>
      <c r="C669" s="276"/>
      <c r="D669" s="276"/>
      <c r="E669" s="208"/>
      <c r="F669" s="276"/>
      <c r="G669" s="276"/>
      <c r="H669" s="276"/>
    </row>
    <row r="670" spans="1:10" ht="21.6" customHeight="1">
      <c r="A670" s="163"/>
      <c r="B670" s="176"/>
      <c r="C670" s="176"/>
      <c r="D670" s="176"/>
      <c r="E670" s="208"/>
      <c r="F670" s="176"/>
      <c r="G670" s="176"/>
      <c r="H670" s="176"/>
    </row>
    <row r="671" spans="1:10" ht="21.6" customHeight="1">
      <c r="A671" s="163"/>
      <c r="B671" s="276"/>
      <c r="C671" s="276"/>
      <c r="D671" s="276"/>
      <c r="E671" s="208"/>
      <c r="F671" s="276"/>
      <c r="G671" s="276"/>
      <c r="H671" s="276"/>
    </row>
    <row r="672" spans="1:10" s="112" customFormat="1">
      <c r="A672" s="182"/>
      <c r="B672" s="195" t="s">
        <v>798</v>
      </c>
      <c r="C672" s="196"/>
      <c r="D672" s="196"/>
      <c r="E672" s="196"/>
      <c r="F672" s="195"/>
      <c r="G672" s="195" t="s">
        <v>799</v>
      </c>
      <c r="H672" s="196"/>
      <c r="I672" s="163"/>
      <c r="J672" s="182"/>
    </row>
    <row r="673" spans="1:10" s="112" customFormat="1">
      <c r="A673" s="182"/>
      <c r="B673" s="293" t="s">
        <v>1263</v>
      </c>
      <c r="C673" s="294"/>
      <c r="D673" s="294"/>
      <c r="E673" s="294"/>
      <c r="F673" s="293"/>
      <c r="G673" s="293"/>
      <c r="H673" s="294"/>
      <c r="I673" s="163"/>
      <c r="J673" s="182"/>
    </row>
    <row r="674" spans="1:10" s="112" customFormat="1" ht="126" customHeight="1">
      <c r="A674" s="182"/>
      <c r="B674" s="411" t="s">
        <v>1279</v>
      </c>
      <c r="C674" s="411"/>
      <c r="D674" s="411"/>
      <c r="E674" s="411"/>
      <c r="F674" s="411"/>
      <c r="G674" s="411"/>
      <c r="H674" s="411"/>
      <c r="I674" s="189"/>
      <c r="J674" s="182"/>
    </row>
    <row r="675" spans="1:10" s="112" customFormat="1">
      <c r="A675" s="182"/>
      <c r="B675" s="276"/>
      <c r="C675" s="276"/>
      <c r="D675" s="276"/>
      <c r="E675" s="276"/>
      <c r="F675" s="276"/>
      <c r="G675" s="276"/>
      <c r="H675" s="276"/>
      <c r="I675" s="278"/>
      <c r="J675" s="182"/>
    </row>
    <row r="676" spans="1:10" s="112" customFormat="1">
      <c r="A676" s="182"/>
      <c r="B676" s="275" t="s">
        <v>1265</v>
      </c>
      <c r="C676" s="276"/>
      <c r="D676" s="276"/>
      <c r="E676" s="276"/>
      <c r="F676" s="276"/>
      <c r="G676" s="276"/>
      <c r="H676" s="276"/>
      <c r="I676" s="278"/>
      <c r="J676" s="182"/>
    </row>
    <row r="677" spans="1:10" s="112" customFormat="1" ht="42" customHeight="1">
      <c r="A677" s="182"/>
      <c r="B677" s="411" t="s">
        <v>1280</v>
      </c>
      <c r="C677" s="411"/>
      <c r="D677" s="411"/>
      <c r="E677" s="411"/>
      <c r="F677" s="411"/>
      <c r="G677" s="411"/>
      <c r="H677" s="411"/>
      <c r="I677" s="163"/>
      <c r="J677" s="182"/>
    </row>
    <row r="678" spans="1:10" s="112" customFormat="1">
      <c r="A678" s="182"/>
      <c r="B678" s="276"/>
      <c r="C678" s="276"/>
      <c r="D678" s="276"/>
      <c r="E678" s="276"/>
      <c r="F678" s="276"/>
      <c r="G678" s="276"/>
      <c r="H678" s="276"/>
      <c r="I678" s="163"/>
      <c r="J678" s="182"/>
    </row>
    <row r="679" spans="1:10" s="112" customFormat="1">
      <c r="A679" s="182"/>
      <c r="B679" s="182" t="s">
        <v>795</v>
      </c>
      <c r="C679" s="164"/>
      <c r="D679" s="163"/>
      <c r="E679" s="163"/>
      <c r="F679" s="163"/>
      <c r="G679" s="163"/>
      <c r="H679" s="163"/>
      <c r="I679" s="163"/>
      <c r="J679" s="182"/>
    </row>
    <row r="680" spans="1:10" s="112" customFormat="1">
      <c r="A680" s="182"/>
      <c r="B680" s="182"/>
      <c r="C680" s="164"/>
      <c r="D680" s="163"/>
      <c r="E680" s="163"/>
      <c r="F680" s="163"/>
      <c r="G680" s="163"/>
      <c r="H680" s="163"/>
      <c r="I680" s="163"/>
      <c r="J680" s="182"/>
    </row>
    <row r="681" spans="1:10" s="112" customFormat="1">
      <c r="A681" s="182"/>
      <c r="B681" s="182" t="s">
        <v>796</v>
      </c>
      <c r="C681" s="427">
        <f>E686</f>
        <v>80000</v>
      </c>
      <c r="D681" s="427"/>
      <c r="E681" s="182" t="s">
        <v>529</v>
      </c>
      <c r="F681" s="163"/>
      <c r="G681" s="163"/>
      <c r="H681" s="163"/>
      <c r="I681" s="163"/>
      <c r="J681" s="182"/>
    </row>
    <row r="682" spans="1:10" s="112" customFormat="1">
      <c r="A682" s="182"/>
      <c r="B682" s="182"/>
      <c r="C682" s="234"/>
      <c r="D682" s="234"/>
      <c r="E682" s="182"/>
      <c r="F682" s="163"/>
      <c r="G682" s="163"/>
      <c r="H682" s="163"/>
      <c r="I682" s="163"/>
      <c r="J682" s="182"/>
    </row>
    <row r="683" spans="1:10" s="112" customFormat="1">
      <c r="A683" s="182"/>
      <c r="B683" s="423" t="s">
        <v>533</v>
      </c>
      <c r="C683" s="418" t="s">
        <v>534</v>
      </c>
      <c r="D683" s="419"/>
      <c r="E683" s="419"/>
      <c r="F683" s="419"/>
      <c r="G683" s="419"/>
      <c r="H683" s="420"/>
      <c r="I683" s="163"/>
      <c r="J683" s="182"/>
    </row>
    <row r="684" spans="1:10" s="112" customFormat="1">
      <c r="A684" s="182"/>
      <c r="B684" s="423"/>
      <c r="C684" s="178" t="s">
        <v>474</v>
      </c>
      <c r="D684" s="197" t="s">
        <v>523</v>
      </c>
      <c r="E684" s="197" t="s">
        <v>524</v>
      </c>
      <c r="F684" s="173" t="s">
        <v>525</v>
      </c>
      <c r="G684" s="173" t="s">
        <v>526</v>
      </c>
      <c r="H684" s="173" t="s">
        <v>527</v>
      </c>
      <c r="I684" s="163"/>
      <c r="J684" s="182"/>
    </row>
    <row r="685" spans="1:10" s="112" customFormat="1" ht="123">
      <c r="A685" s="182"/>
      <c r="B685" s="198" t="s">
        <v>800</v>
      </c>
      <c r="C685" s="178" t="s">
        <v>480</v>
      </c>
      <c r="D685" s="330">
        <v>0</v>
      </c>
      <c r="E685" s="342">
        <v>100</v>
      </c>
      <c r="F685" s="330">
        <v>0</v>
      </c>
      <c r="G685" s="330">
        <v>0</v>
      </c>
      <c r="H685" s="330">
        <v>0</v>
      </c>
      <c r="I685" s="163"/>
      <c r="J685" s="182"/>
    </row>
    <row r="686" spans="1:10" s="112" customFormat="1">
      <c r="A686" s="182"/>
      <c r="B686" s="183" t="s">
        <v>528</v>
      </c>
      <c r="C686" s="184" t="s">
        <v>529</v>
      </c>
      <c r="D686" s="343">
        <v>0</v>
      </c>
      <c r="E686" s="344">
        <f>E687+E688</f>
        <v>80000</v>
      </c>
      <c r="F686" s="343">
        <v>0</v>
      </c>
      <c r="G686" s="343">
        <v>0</v>
      </c>
      <c r="H686" s="343">
        <v>0</v>
      </c>
      <c r="I686" s="182"/>
      <c r="J686" s="182"/>
    </row>
    <row r="687" spans="1:10" s="112" customFormat="1">
      <c r="A687" s="182"/>
      <c r="B687" s="183" t="s">
        <v>530</v>
      </c>
      <c r="C687" s="184" t="s">
        <v>529</v>
      </c>
      <c r="D687" s="343">
        <v>0</v>
      </c>
      <c r="E687" s="344">
        <v>80000</v>
      </c>
      <c r="F687" s="343">
        <v>0</v>
      </c>
      <c r="G687" s="343">
        <v>0</v>
      </c>
      <c r="H687" s="343">
        <v>0</v>
      </c>
      <c r="I687" s="182"/>
      <c r="J687" s="182"/>
    </row>
    <row r="688" spans="1:10" s="112" customFormat="1">
      <c r="A688" s="182"/>
      <c r="B688" s="183" t="s">
        <v>531</v>
      </c>
      <c r="C688" s="184" t="s">
        <v>529</v>
      </c>
      <c r="D688" s="343">
        <v>0</v>
      </c>
      <c r="E688" s="345">
        <v>0</v>
      </c>
      <c r="F688" s="343">
        <v>0</v>
      </c>
      <c r="G688" s="343">
        <v>0</v>
      </c>
      <c r="H688" s="343">
        <v>0</v>
      </c>
      <c r="I688" s="182"/>
      <c r="J688" s="182"/>
    </row>
    <row r="689" spans="1:10" s="112" customFormat="1">
      <c r="A689" s="182"/>
      <c r="B689" s="204"/>
      <c r="C689" s="205"/>
      <c r="D689" s="298"/>
      <c r="E689" s="298"/>
      <c r="F689" s="298"/>
      <c r="G689" s="298"/>
      <c r="H689" s="298"/>
      <c r="I689" s="182"/>
      <c r="J689" s="182"/>
    </row>
    <row r="690" spans="1:10" s="112" customFormat="1">
      <c r="A690" s="182"/>
      <c r="B690" s="204"/>
      <c r="C690" s="205"/>
      <c r="D690" s="298"/>
      <c r="E690" s="298"/>
      <c r="F690" s="298"/>
      <c r="G690" s="298"/>
      <c r="H690" s="298"/>
      <c r="I690" s="182"/>
      <c r="J690" s="182"/>
    </row>
    <row r="691" spans="1:10" s="112" customFormat="1">
      <c r="A691" s="182"/>
      <c r="B691" s="204"/>
      <c r="C691" s="205"/>
      <c r="D691" s="298"/>
      <c r="E691" s="298"/>
      <c r="F691" s="298"/>
      <c r="G691" s="298"/>
      <c r="H691" s="298"/>
      <c r="I691" s="182"/>
      <c r="J691" s="182"/>
    </row>
    <row r="692" spans="1:10" s="112" customFormat="1">
      <c r="A692" s="182"/>
      <c r="B692" s="204"/>
      <c r="C692" s="205"/>
      <c r="D692" s="298"/>
      <c r="E692" s="298"/>
      <c r="F692" s="298"/>
      <c r="G692" s="298"/>
      <c r="H692" s="298"/>
      <c r="I692" s="182"/>
      <c r="J692" s="182"/>
    </row>
    <row r="693" spans="1:10" s="112" customFormat="1">
      <c r="A693" s="182"/>
      <c r="B693" s="204"/>
      <c r="C693" s="205"/>
      <c r="D693" s="298"/>
      <c r="E693" s="298"/>
      <c r="F693" s="298"/>
      <c r="G693" s="298"/>
      <c r="H693" s="298"/>
      <c r="I693" s="182"/>
      <c r="J693" s="182"/>
    </row>
    <row r="694" spans="1:10" s="112" customFormat="1">
      <c r="A694" s="182"/>
      <c r="B694" s="204"/>
      <c r="C694" s="205"/>
      <c r="D694" s="298"/>
      <c r="E694" s="298"/>
      <c r="F694" s="298"/>
      <c r="G694" s="298"/>
      <c r="H694" s="298"/>
      <c r="I694" s="182"/>
      <c r="J694" s="182"/>
    </row>
    <row r="695" spans="1:10" s="112" customFormat="1">
      <c r="A695" s="182"/>
      <c r="B695" s="204"/>
      <c r="C695" s="205"/>
      <c r="D695" s="298"/>
      <c r="E695" s="298"/>
      <c r="F695" s="298"/>
      <c r="G695" s="298"/>
      <c r="H695" s="298"/>
      <c r="I695" s="182"/>
      <c r="J695" s="182"/>
    </row>
    <row r="696" spans="1:10" s="112" customFormat="1">
      <c r="A696" s="182"/>
      <c r="B696" s="204"/>
      <c r="C696" s="205"/>
      <c r="D696" s="298"/>
      <c r="E696" s="298"/>
      <c r="F696" s="298"/>
      <c r="G696" s="298"/>
      <c r="H696" s="298"/>
      <c r="I696" s="182"/>
      <c r="J696" s="182"/>
    </row>
    <row r="697" spans="1:10" s="112" customFormat="1">
      <c r="A697" s="182"/>
      <c r="B697" s="204"/>
      <c r="C697" s="205"/>
      <c r="D697" s="298"/>
      <c r="E697" s="298"/>
      <c r="F697" s="298"/>
      <c r="G697" s="298"/>
      <c r="H697" s="298"/>
      <c r="I697" s="182"/>
      <c r="J697" s="182"/>
    </row>
    <row r="698" spans="1:10" s="112" customFormat="1">
      <c r="A698" s="182"/>
      <c r="B698" s="204"/>
      <c r="C698" s="205"/>
      <c r="D698" s="298"/>
      <c r="E698" s="298"/>
      <c r="F698" s="298"/>
      <c r="G698" s="298"/>
      <c r="H698" s="298"/>
      <c r="I698" s="182"/>
      <c r="J698" s="182"/>
    </row>
    <row r="699" spans="1:10" s="112" customFormat="1">
      <c r="A699" s="182"/>
      <c r="B699" s="204"/>
      <c r="C699" s="205"/>
      <c r="D699" s="298"/>
      <c r="E699" s="298"/>
      <c r="F699" s="298"/>
      <c r="G699" s="298"/>
      <c r="H699" s="298"/>
      <c r="I699" s="182"/>
      <c r="J699" s="182"/>
    </row>
    <row r="700" spans="1:10" s="112" customFormat="1">
      <c r="A700" s="182"/>
      <c r="B700" s="204"/>
      <c r="C700" s="205"/>
      <c r="D700" s="298"/>
      <c r="E700" s="298"/>
      <c r="F700" s="298"/>
      <c r="G700" s="298"/>
      <c r="H700" s="298"/>
      <c r="I700" s="182"/>
      <c r="J700" s="182"/>
    </row>
    <row r="701" spans="1:10" s="112" customFormat="1">
      <c r="A701" s="182"/>
      <c r="B701" s="204"/>
      <c r="C701" s="205"/>
      <c r="D701" s="298"/>
      <c r="E701" s="298"/>
      <c r="F701" s="298"/>
      <c r="G701" s="298"/>
      <c r="H701" s="298"/>
      <c r="I701" s="182"/>
      <c r="J701" s="182"/>
    </row>
    <row r="702" spans="1:10" s="112" customFormat="1">
      <c r="A702" s="182"/>
      <c r="B702" s="204"/>
      <c r="C702" s="205"/>
      <c r="D702" s="298"/>
      <c r="E702" s="298"/>
      <c r="F702" s="298"/>
      <c r="G702" s="298"/>
      <c r="H702" s="298"/>
      <c r="I702" s="182"/>
      <c r="J702" s="182"/>
    </row>
    <row r="703" spans="1:10" s="112" customFormat="1">
      <c r="A703" s="182"/>
      <c r="B703" s="204"/>
      <c r="C703" s="205"/>
      <c r="D703" s="298"/>
      <c r="E703" s="298"/>
      <c r="F703" s="298"/>
      <c r="G703" s="298"/>
      <c r="H703" s="298"/>
      <c r="I703" s="182"/>
      <c r="J703" s="182"/>
    </row>
    <row r="704" spans="1:10" s="112" customFormat="1">
      <c r="A704" s="182"/>
      <c r="B704" s="204"/>
      <c r="C704" s="205"/>
      <c r="D704" s="298"/>
      <c r="E704" s="298"/>
      <c r="F704" s="298"/>
      <c r="G704" s="298"/>
      <c r="H704" s="298"/>
      <c r="I704" s="182"/>
      <c r="J704" s="182"/>
    </row>
    <row r="705" spans="1:10" s="113" customFormat="1">
      <c r="A705" s="163"/>
      <c r="B705" s="195" t="s">
        <v>1403</v>
      </c>
      <c r="C705" s="196"/>
      <c r="D705" s="196"/>
      <c r="E705" s="196"/>
      <c r="F705" s="196"/>
      <c r="G705" s="195"/>
      <c r="H705" s="195"/>
      <c r="I705" s="163"/>
      <c r="J705" s="163"/>
    </row>
    <row r="706" spans="1:10" s="113" customFormat="1">
      <c r="A706" s="163"/>
      <c r="B706" s="293" t="s">
        <v>1263</v>
      </c>
      <c r="C706" s="294"/>
      <c r="D706" s="294"/>
      <c r="E706" s="294"/>
      <c r="F706" s="294"/>
      <c r="G706" s="293"/>
      <c r="H706" s="293"/>
      <c r="I706" s="163"/>
      <c r="J706" s="163"/>
    </row>
    <row r="707" spans="1:10" s="113" customFormat="1" ht="100.65" customHeight="1">
      <c r="A707" s="163"/>
      <c r="B707" s="411" t="s">
        <v>1281</v>
      </c>
      <c r="C707" s="411"/>
      <c r="D707" s="411"/>
      <c r="E707" s="411"/>
      <c r="F707" s="411"/>
      <c r="G707" s="411"/>
      <c r="H707" s="411"/>
      <c r="I707" s="189"/>
      <c r="J707" s="163"/>
    </row>
    <row r="708" spans="1:10" s="113" customFormat="1" ht="23.4" customHeight="1">
      <c r="A708" s="163"/>
      <c r="B708" s="276"/>
      <c r="C708" s="276"/>
      <c r="D708" s="276"/>
      <c r="E708" s="276"/>
      <c r="F708" s="276"/>
      <c r="G708" s="276"/>
      <c r="H708" s="276"/>
      <c r="I708" s="278"/>
      <c r="J708" s="163"/>
    </row>
    <row r="709" spans="1:10" s="113" customFormat="1">
      <c r="A709" s="163"/>
      <c r="B709" s="275" t="s">
        <v>1265</v>
      </c>
      <c r="C709" s="276"/>
      <c r="D709" s="276"/>
      <c r="E709" s="276"/>
      <c r="F709" s="276"/>
      <c r="G709" s="276"/>
      <c r="H709" s="276"/>
      <c r="I709" s="278"/>
      <c r="J709" s="163"/>
    </row>
    <row r="710" spans="1:10" s="113" customFormat="1" ht="60.6" customHeight="1">
      <c r="A710" s="163"/>
      <c r="B710" s="411" t="s">
        <v>1282</v>
      </c>
      <c r="C710" s="411"/>
      <c r="D710" s="411"/>
      <c r="E710" s="411"/>
      <c r="F710" s="411"/>
      <c r="G710" s="411"/>
      <c r="H710" s="411"/>
      <c r="I710" s="163"/>
      <c r="J710" s="163"/>
    </row>
    <row r="711" spans="1:10" s="113" customFormat="1">
      <c r="A711" s="163"/>
      <c r="B711" s="182" t="s">
        <v>795</v>
      </c>
      <c r="C711" s="164"/>
      <c r="D711" s="163"/>
      <c r="E711" s="163"/>
      <c r="F711" s="163"/>
      <c r="G711" s="163"/>
      <c r="H711" s="163"/>
      <c r="I711" s="163"/>
      <c r="J711" s="163"/>
    </row>
    <row r="712" spans="1:10" s="113" customFormat="1">
      <c r="A712" s="163"/>
      <c r="B712" s="182"/>
      <c r="C712" s="164"/>
      <c r="D712" s="163"/>
      <c r="E712" s="163"/>
      <c r="F712" s="163"/>
      <c r="G712" s="163"/>
      <c r="H712" s="163"/>
      <c r="I712" s="163"/>
      <c r="J712" s="163"/>
    </row>
    <row r="713" spans="1:10" s="113" customFormat="1" ht="21" customHeight="1">
      <c r="A713" s="163"/>
      <c r="B713" s="182" t="s">
        <v>796</v>
      </c>
      <c r="C713" s="428">
        <v>93000</v>
      </c>
      <c r="D713" s="428"/>
      <c r="E713" s="182" t="s">
        <v>529</v>
      </c>
      <c r="F713" s="163"/>
      <c r="G713" s="163"/>
      <c r="H713" s="163"/>
      <c r="I713" s="163"/>
      <c r="J713" s="163"/>
    </row>
    <row r="714" spans="1:10" s="113" customFormat="1" ht="21" customHeight="1">
      <c r="A714" s="163"/>
      <c r="B714" s="182"/>
      <c r="C714" s="235"/>
      <c r="D714" s="235"/>
      <c r="E714" s="182"/>
      <c r="F714" s="163"/>
      <c r="G714" s="163"/>
      <c r="H714" s="163"/>
      <c r="I714" s="163"/>
      <c r="J714" s="163"/>
    </row>
    <row r="715" spans="1:10" s="113" customFormat="1">
      <c r="A715" s="163"/>
      <c r="B715" s="423" t="s">
        <v>533</v>
      </c>
      <c r="C715" s="418" t="s">
        <v>534</v>
      </c>
      <c r="D715" s="419"/>
      <c r="E715" s="419"/>
      <c r="F715" s="419"/>
      <c r="G715" s="419"/>
      <c r="H715" s="420"/>
      <c r="I715" s="163"/>
      <c r="J715" s="163"/>
    </row>
    <row r="716" spans="1:10" s="113" customFormat="1">
      <c r="A716" s="163"/>
      <c r="B716" s="423"/>
      <c r="C716" s="178" t="s">
        <v>474</v>
      </c>
      <c r="D716" s="197" t="s">
        <v>523</v>
      </c>
      <c r="E716" s="197" t="s">
        <v>524</v>
      </c>
      <c r="F716" s="173" t="s">
        <v>525</v>
      </c>
      <c r="G716" s="173" t="s">
        <v>526</v>
      </c>
      <c r="H716" s="173" t="s">
        <v>527</v>
      </c>
      <c r="I716" s="163"/>
      <c r="J716" s="163"/>
    </row>
    <row r="717" spans="1:10" s="113" customFormat="1" ht="123">
      <c r="A717" s="163"/>
      <c r="B717" s="198" t="s">
        <v>802</v>
      </c>
      <c r="C717" s="178" t="s">
        <v>480</v>
      </c>
      <c r="D717" s="330">
        <v>0</v>
      </c>
      <c r="E717" s="330">
        <v>55</v>
      </c>
      <c r="F717" s="330">
        <v>0</v>
      </c>
      <c r="G717" s="330">
        <v>0</v>
      </c>
      <c r="H717" s="330">
        <v>0</v>
      </c>
      <c r="I717" s="163"/>
      <c r="J717" s="163"/>
    </row>
    <row r="718" spans="1:10" s="112" customFormat="1">
      <c r="A718" s="182"/>
      <c r="B718" s="183" t="s">
        <v>528</v>
      </c>
      <c r="C718" s="184" t="s">
        <v>529</v>
      </c>
      <c r="D718" s="343">
        <v>0</v>
      </c>
      <c r="E718" s="346">
        <f>E719+E720</f>
        <v>93000</v>
      </c>
      <c r="F718" s="343">
        <v>0</v>
      </c>
      <c r="G718" s="343">
        <v>0</v>
      </c>
      <c r="H718" s="343">
        <v>0</v>
      </c>
      <c r="I718" s="182"/>
      <c r="J718" s="182"/>
    </row>
    <row r="719" spans="1:10" s="112" customFormat="1">
      <c r="A719" s="182"/>
      <c r="B719" s="183" t="s">
        <v>530</v>
      </c>
      <c r="C719" s="184" t="s">
        <v>529</v>
      </c>
      <c r="D719" s="343">
        <v>0</v>
      </c>
      <c r="E719" s="346">
        <f>สังเขป!J41</f>
        <v>93000</v>
      </c>
      <c r="F719" s="343">
        <v>0</v>
      </c>
      <c r="G719" s="343">
        <v>0</v>
      </c>
      <c r="H719" s="343">
        <v>0</v>
      </c>
      <c r="I719" s="182"/>
      <c r="J719" s="182"/>
    </row>
    <row r="720" spans="1:10" s="112" customFormat="1">
      <c r="A720" s="182"/>
      <c r="B720" s="183" t="s">
        <v>531</v>
      </c>
      <c r="C720" s="184" t="s">
        <v>529</v>
      </c>
      <c r="D720" s="343">
        <v>0</v>
      </c>
      <c r="E720" s="343">
        <v>0</v>
      </c>
      <c r="F720" s="343">
        <v>0</v>
      </c>
      <c r="G720" s="343">
        <v>0</v>
      </c>
      <c r="H720" s="343">
        <v>0</v>
      </c>
      <c r="I720" s="182"/>
      <c r="J720" s="182"/>
    </row>
    <row r="721" spans="1:10" s="112" customFormat="1">
      <c r="A721" s="182"/>
      <c r="B721" s="204"/>
      <c r="C721" s="205"/>
      <c r="D721" s="225"/>
      <c r="E721" s="225"/>
      <c r="F721" s="225"/>
      <c r="G721" s="225"/>
      <c r="H721" s="225"/>
      <c r="I721" s="182"/>
      <c r="J721" s="182"/>
    </row>
    <row r="722" spans="1:10" s="112" customFormat="1">
      <c r="A722" s="182"/>
      <c r="B722" s="204"/>
      <c r="C722" s="205"/>
      <c r="D722" s="225"/>
      <c r="E722" s="225"/>
      <c r="F722" s="225"/>
      <c r="G722" s="225"/>
      <c r="H722" s="225"/>
      <c r="I722" s="182"/>
      <c r="J722" s="182"/>
    </row>
    <row r="723" spans="1:10" s="112" customFormat="1">
      <c r="A723" s="182"/>
      <c r="B723" s="204"/>
      <c r="C723" s="205"/>
      <c r="D723" s="225"/>
      <c r="E723" s="225"/>
      <c r="F723" s="225"/>
      <c r="G723" s="225"/>
      <c r="H723" s="225"/>
      <c r="I723" s="182"/>
      <c r="J723" s="182"/>
    </row>
    <row r="724" spans="1:10" s="112" customFormat="1">
      <c r="A724" s="182"/>
      <c r="B724" s="204"/>
      <c r="C724" s="205"/>
      <c r="D724" s="225"/>
      <c r="E724" s="225"/>
      <c r="F724" s="225"/>
      <c r="G724" s="225"/>
      <c r="H724" s="225"/>
      <c r="I724" s="182"/>
      <c r="J724" s="182"/>
    </row>
    <row r="725" spans="1:10" s="112" customFormat="1">
      <c r="A725" s="182"/>
      <c r="B725" s="204"/>
      <c r="C725" s="205"/>
      <c r="D725" s="225"/>
      <c r="E725" s="225"/>
      <c r="F725" s="225"/>
      <c r="G725" s="225"/>
      <c r="H725" s="225"/>
      <c r="I725" s="182"/>
      <c r="J725" s="182"/>
    </row>
    <row r="726" spans="1:10" s="112" customFormat="1">
      <c r="A726" s="182"/>
      <c r="B726" s="204"/>
      <c r="C726" s="205"/>
      <c r="D726" s="225"/>
      <c r="E726" s="225"/>
      <c r="F726" s="225"/>
      <c r="G726" s="225"/>
      <c r="H726" s="225"/>
      <c r="I726" s="182"/>
      <c r="J726" s="182"/>
    </row>
    <row r="727" spans="1:10" s="112" customFormat="1">
      <c r="A727" s="182"/>
      <c r="B727" s="204"/>
      <c r="C727" s="205"/>
      <c r="D727" s="225"/>
      <c r="E727" s="225"/>
      <c r="F727" s="225"/>
      <c r="G727" s="225"/>
      <c r="H727" s="225"/>
      <c r="I727" s="182"/>
      <c r="J727" s="182"/>
    </row>
    <row r="728" spans="1:10" s="112" customFormat="1">
      <c r="A728" s="182"/>
      <c r="B728" s="204"/>
      <c r="C728" s="205"/>
      <c r="D728" s="225"/>
      <c r="E728" s="225"/>
      <c r="F728" s="225"/>
      <c r="G728" s="225"/>
      <c r="H728" s="225"/>
      <c r="I728" s="182"/>
      <c r="J728" s="182"/>
    </row>
    <row r="729" spans="1:10" s="112" customFormat="1">
      <c r="A729" s="182"/>
      <c r="B729" s="204"/>
      <c r="C729" s="205"/>
      <c r="D729" s="225"/>
      <c r="E729" s="225"/>
      <c r="F729" s="225"/>
      <c r="G729" s="225"/>
      <c r="H729" s="225"/>
      <c r="I729" s="182"/>
      <c r="J729" s="182"/>
    </row>
    <row r="730" spans="1:10" s="112" customFormat="1">
      <c r="A730" s="182"/>
      <c r="B730" s="204"/>
      <c r="C730" s="205"/>
      <c r="D730" s="225"/>
      <c r="E730" s="225"/>
      <c r="F730" s="225"/>
      <c r="G730" s="225"/>
      <c r="H730" s="225"/>
      <c r="I730" s="182"/>
      <c r="J730" s="182"/>
    </row>
    <row r="731" spans="1:10" s="112" customFormat="1">
      <c r="A731" s="182"/>
      <c r="B731" s="204"/>
      <c r="C731" s="205"/>
      <c r="D731" s="225"/>
      <c r="E731" s="225"/>
      <c r="F731" s="225"/>
      <c r="G731" s="225"/>
      <c r="H731" s="225"/>
      <c r="I731" s="182"/>
      <c r="J731" s="182"/>
    </row>
    <row r="732" spans="1:10" s="112" customFormat="1">
      <c r="A732" s="182"/>
      <c r="B732" s="204"/>
      <c r="C732" s="205"/>
      <c r="D732" s="225"/>
      <c r="E732" s="225"/>
      <c r="F732" s="225"/>
      <c r="G732" s="225"/>
      <c r="H732" s="225"/>
      <c r="I732" s="182"/>
      <c r="J732" s="182"/>
    </row>
    <row r="733" spans="1:10" s="112" customFormat="1">
      <c r="A733" s="182"/>
      <c r="B733" s="204"/>
      <c r="C733" s="205"/>
      <c r="D733" s="225"/>
      <c r="E733" s="225"/>
      <c r="F733" s="225"/>
      <c r="G733" s="225"/>
      <c r="H733" s="225"/>
      <c r="I733" s="182"/>
      <c r="J733" s="182"/>
    </row>
    <row r="734" spans="1:10" s="112" customFormat="1">
      <c r="A734" s="182"/>
      <c r="B734" s="204"/>
      <c r="C734" s="205"/>
      <c r="D734" s="225"/>
      <c r="E734" s="225"/>
      <c r="F734" s="225"/>
      <c r="G734" s="225"/>
      <c r="H734" s="225"/>
      <c r="I734" s="182"/>
      <c r="J734" s="182"/>
    </row>
    <row r="735" spans="1:10" s="112" customFormat="1">
      <c r="A735" s="182"/>
      <c r="B735" s="204"/>
      <c r="C735" s="205"/>
      <c r="D735" s="225"/>
      <c r="E735" s="225"/>
      <c r="F735" s="225"/>
      <c r="G735" s="225"/>
      <c r="H735" s="225"/>
      <c r="I735" s="182"/>
      <c r="J735" s="182"/>
    </row>
    <row r="736" spans="1:10" s="112" customFormat="1">
      <c r="A736" s="182"/>
      <c r="B736" s="204"/>
      <c r="C736" s="205"/>
      <c r="D736" s="225"/>
      <c r="E736" s="225"/>
      <c r="F736" s="225"/>
      <c r="G736" s="225"/>
      <c r="H736" s="225"/>
      <c r="I736" s="182"/>
      <c r="J736" s="182"/>
    </row>
    <row r="737" spans="1:10" s="112" customFormat="1">
      <c r="A737" s="182"/>
      <c r="B737" s="204"/>
      <c r="C737" s="205"/>
      <c r="D737" s="225"/>
      <c r="E737" s="225"/>
      <c r="F737" s="225"/>
      <c r="G737" s="225"/>
      <c r="H737" s="225"/>
      <c r="I737" s="182"/>
      <c r="J737" s="182"/>
    </row>
    <row r="738" spans="1:10">
      <c r="A738" s="163"/>
      <c r="B738" s="167" t="s">
        <v>728</v>
      </c>
      <c r="C738" s="168"/>
      <c r="D738" s="169"/>
      <c r="E738" s="170"/>
      <c r="F738" s="169"/>
      <c r="G738" s="169"/>
      <c r="H738" s="169"/>
    </row>
    <row r="739" spans="1:10">
      <c r="A739" s="163"/>
      <c r="B739" s="422" t="s">
        <v>1022</v>
      </c>
      <c r="C739" s="422"/>
      <c r="D739" s="422"/>
      <c r="E739" s="422"/>
      <c r="F739" s="422"/>
      <c r="G739" s="422"/>
      <c r="H739" s="422"/>
    </row>
    <row r="740" spans="1:10">
      <c r="A740" s="163"/>
      <c r="B740" s="189" t="s">
        <v>729</v>
      </c>
      <c r="C740" s="176"/>
      <c r="D740" s="176"/>
      <c r="E740" s="176"/>
      <c r="F740" s="176"/>
      <c r="G740" s="176"/>
      <c r="H740" s="176"/>
    </row>
    <row r="741" spans="1:10">
      <c r="A741" s="163"/>
      <c r="B741" s="189" t="s">
        <v>730</v>
      </c>
      <c r="C741" s="176"/>
      <c r="D741" s="176"/>
      <c r="E741" s="176"/>
      <c r="F741" s="176"/>
      <c r="G741" s="176"/>
      <c r="H741" s="176"/>
    </row>
    <row r="742" spans="1:10">
      <c r="A742" s="163"/>
      <c r="B742" s="189" t="s">
        <v>731</v>
      </c>
      <c r="C742" s="176"/>
      <c r="D742" s="176"/>
      <c r="E742" s="176"/>
      <c r="F742" s="176"/>
      <c r="G742" s="176"/>
      <c r="H742" s="176"/>
    </row>
    <row r="743" spans="1:10">
      <c r="A743" s="163"/>
      <c r="B743" s="278"/>
      <c r="C743" s="276"/>
      <c r="D743" s="276"/>
      <c r="E743" s="276"/>
      <c r="F743" s="276"/>
      <c r="G743" s="276"/>
      <c r="H743" s="276"/>
    </row>
    <row r="744" spans="1:10">
      <c r="A744" s="163"/>
      <c r="B744" s="416" t="s">
        <v>1023</v>
      </c>
      <c r="C744" s="411"/>
      <c r="D744" s="411"/>
      <c r="E744" s="411"/>
      <c r="F744" s="411"/>
      <c r="G744" s="411"/>
      <c r="H744" s="411"/>
    </row>
    <row r="745" spans="1:10">
      <c r="A745" s="163"/>
      <c r="B745" s="185"/>
      <c r="C745" s="176"/>
      <c r="D745" s="176"/>
      <c r="E745" s="208"/>
      <c r="F745" s="176"/>
      <c r="G745" s="176"/>
      <c r="H745" s="176"/>
    </row>
    <row r="746" spans="1:10">
      <c r="A746" s="163"/>
      <c r="B746" s="421" t="s">
        <v>533</v>
      </c>
      <c r="C746" s="410" t="s">
        <v>534</v>
      </c>
      <c r="D746" s="410"/>
      <c r="E746" s="410"/>
      <c r="F746" s="410"/>
      <c r="G746" s="410"/>
      <c r="H746" s="410"/>
    </row>
    <row r="747" spans="1:10">
      <c r="A747" s="163"/>
      <c r="B747" s="421"/>
      <c r="C747" s="178" t="s">
        <v>474</v>
      </c>
      <c r="D747" s="172" t="s">
        <v>523</v>
      </c>
      <c r="E747" s="172" t="s">
        <v>524</v>
      </c>
      <c r="F747" s="173" t="s">
        <v>525</v>
      </c>
      <c r="G747" s="173" t="s">
        <v>526</v>
      </c>
      <c r="H747" s="173" t="s">
        <v>527</v>
      </c>
    </row>
    <row r="748" spans="1:10">
      <c r="A748" s="163"/>
      <c r="B748" s="179" t="s">
        <v>732</v>
      </c>
      <c r="C748" s="178" t="s">
        <v>477</v>
      </c>
      <c r="D748" s="326">
        <v>230</v>
      </c>
      <c r="E748" s="314">
        <v>230</v>
      </c>
      <c r="F748" s="314">
        <v>230</v>
      </c>
      <c r="G748" s="314">
        <v>230</v>
      </c>
      <c r="H748" s="347">
        <v>230</v>
      </c>
    </row>
    <row r="749" spans="1:10">
      <c r="A749" s="191"/>
      <c r="B749" s="179" t="s">
        <v>733</v>
      </c>
      <c r="C749" s="178" t="s">
        <v>658</v>
      </c>
      <c r="D749" s="326">
        <v>3</v>
      </c>
      <c r="E749" s="314">
        <v>3</v>
      </c>
      <c r="F749" s="314">
        <v>3</v>
      </c>
      <c r="G749" s="314">
        <v>3</v>
      </c>
      <c r="H749" s="314">
        <v>3</v>
      </c>
    </row>
    <row r="750" spans="1:10" ht="172.8" customHeight="1">
      <c r="A750" s="191"/>
      <c r="B750" s="179" t="s">
        <v>734</v>
      </c>
      <c r="C750" s="178" t="s">
        <v>572</v>
      </c>
      <c r="D750" s="326">
        <f>122+291+755+11+15</f>
        <v>1194</v>
      </c>
      <c r="E750" s="314">
        <f t="shared" ref="E750:G750" si="31">122+291+755+11+15</f>
        <v>1194</v>
      </c>
      <c r="F750" s="314">
        <f t="shared" si="31"/>
        <v>1194</v>
      </c>
      <c r="G750" s="314">
        <f t="shared" si="31"/>
        <v>1194</v>
      </c>
      <c r="H750" s="314">
        <v>1100</v>
      </c>
    </row>
    <row r="751" spans="1:10">
      <c r="A751" s="182"/>
      <c r="B751" s="183" t="s">
        <v>528</v>
      </c>
      <c r="C751" s="184" t="s">
        <v>529</v>
      </c>
      <c r="D751" s="317">
        <f>+D752+D753</f>
        <v>134960</v>
      </c>
      <c r="E751" s="318">
        <f>+E752+E753</f>
        <v>251100</v>
      </c>
      <c r="F751" s="343">
        <v>0</v>
      </c>
      <c r="G751" s="343">
        <v>0</v>
      </c>
      <c r="H751" s="343">
        <v>0</v>
      </c>
    </row>
    <row r="752" spans="1:10">
      <c r="A752" s="182"/>
      <c r="B752" s="183" t="s">
        <v>530</v>
      </c>
      <c r="C752" s="184" t="s">
        <v>529</v>
      </c>
      <c r="D752" s="324">
        <f>977520-842560</f>
        <v>134960</v>
      </c>
      <c r="E752" s="320">
        <f>สังเขป!J42</f>
        <v>251100</v>
      </c>
      <c r="F752" s="343">
        <v>0</v>
      </c>
      <c r="G752" s="343">
        <v>0</v>
      </c>
      <c r="H752" s="343">
        <v>0</v>
      </c>
    </row>
    <row r="753" spans="1:8">
      <c r="A753" s="182"/>
      <c r="B753" s="183" t="s">
        <v>531</v>
      </c>
      <c r="C753" s="184" t="s">
        <v>529</v>
      </c>
      <c r="D753" s="317">
        <v>0</v>
      </c>
      <c r="E753" s="317">
        <v>0</v>
      </c>
      <c r="F753" s="343">
        <v>0</v>
      </c>
      <c r="G753" s="343">
        <v>0</v>
      </c>
      <c r="H753" s="343">
        <v>0</v>
      </c>
    </row>
    <row r="754" spans="1:8">
      <c r="A754" s="182"/>
      <c r="B754" s="185"/>
      <c r="C754" s="186"/>
      <c r="D754" s="187"/>
      <c r="E754" s="188"/>
      <c r="F754" s="187"/>
      <c r="G754" s="187"/>
      <c r="H754" s="187"/>
    </row>
    <row r="755" spans="1:8">
      <c r="A755" s="182"/>
      <c r="B755" s="185"/>
      <c r="C755" s="186"/>
      <c r="D755" s="187"/>
      <c r="E755" s="188"/>
      <c r="F755" s="187"/>
      <c r="G755" s="187"/>
      <c r="H755" s="187"/>
    </row>
    <row r="756" spans="1:8">
      <c r="A756" s="182"/>
      <c r="B756" s="275"/>
      <c r="C756" s="186"/>
      <c r="D756" s="187"/>
      <c r="E756" s="188"/>
      <c r="F756" s="187"/>
      <c r="G756" s="187"/>
      <c r="H756" s="187"/>
    </row>
    <row r="757" spans="1:8">
      <c r="A757" s="182"/>
      <c r="B757" s="275"/>
      <c r="C757" s="186"/>
      <c r="D757" s="187"/>
      <c r="E757" s="188"/>
      <c r="F757" s="187"/>
      <c r="G757" s="187"/>
      <c r="H757" s="187"/>
    </row>
    <row r="758" spans="1:8">
      <c r="A758" s="182"/>
      <c r="B758" s="275"/>
      <c r="C758" s="186"/>
      <c r="D758" s="187"/>
      <c r="E758" s="188"/>
      <c r="F758" s="187"/>
      <c r="G758" s="187"/>
      <c r="H758" s="187"/>
    </row>
    <row r="759" spans="1:8">
      <c r="A759" s="182"/>
      <c r="B759" s="275"/>
      <c r="C759" s="186"/>
      <c r="D759" s="187"/>
      <c r="E759" s="188"/>
      <c r="F759" s="187"/>
      <c r="G759" s="187"/>
      <c r="H759" s="187"/>
    </row>
    <row r="760" spans="1:8">
      <c r="A760" s="182"/>
      <c r="B760" s="275"/>
      <c r="C760" s="186"/>
      <c r="D760" s="187"/>
      <c r="E760" s="188"/>
      <c r="F760" s="187"/>
      <c r="G760" s="187"/>
      <c r="H760" s="187"/>
    </row>
    <row r="761" spans="1:8">
      <c r="A761" s="182"/>
      <c r="B761" s="275"/>
      <c r="C761" s="186"/>
      <c r="D761" s="187"/>
      <c r="E761" s="188"/>
      <c r="F761" s="187"/>
      <c r="G761" s="187"/>
      <c r="H761" s="187"/>
    </row>
    <row r="762" spans="1:8">
      <c r="A762" s="182"/>
      <c r="B762" s="275"/>
      <c r="C762" s="186"/>
      <c r="D762" s="187"/>
      <c r="E762" s="188"/>
      <c r="F762" s="187"/>
      <c r="G762" s="187"/>
      <c r="H762" s="187"/>
    </row>
    <row r="763" spans="1:8">
      <c r="A763" s="182"/>
      <c r="B763" s="275"/>
      <c r="C763" s="186"/>
      <c r="D763" s="187"/>
      <c r="E763" s="188"/>
      <c r="F763" s="187"/>
      <c r="G763" s="187"/>
      <c r="H763" s="187"/>
    </row>
    <row r="764" spans="1:8">
      <c r="A764" s="182"/>
      <c r="B764" s="275"/>
      <c r="C764" s="186"/>
      <c r="D764" s="187"/>
      <c r="E764" s="188"/>
      <c r="F764" s="187"/>
      <c r="G764" s="187"/>
      <c r="H764" s="187"/>
    </row>
    <row r="765" spans="1:8">
      <c r="A765" s="182"/>
      <c r="B765" s="275"/>
      <c r="C765" s="186"/>
      <c r="D765" s="187"/>
      <c r="E765" s="188"/>
      <c r="F765" s="187"/>
      <c r="G765" s="187"/>
      <c r="H765" s="187"/>
    </row>
    <row r="766" spans="1:8">
      <c r="A766" s="182"/>
      <c r="B766" s="275"/>
      <c r="C766" s="186"/>
      <c r="D766" s="187"/>
      <c r="E766" s="188"/>
      <c r="F766" s="187"/>
      <c r="G766" s="187"/>
      <c r="H766" s="187"/>
    </row>
    <row r="767" spans="1:8">
      <c r="A767" s="182"/>
      <c r="B767" s="275"/>
      <c r="C767" s="186"/>
      <c r="D767" s="187"/>
      <c r="E767" s="188"/>
      <c r="F767" s="187"/>
      <c r="G767" s="187"/>
      <c r="H767" s="187"/>
    </row>
    <row r="768" spans="1:8">
      <c r="A768" s="182"/>
      <c r="B768" s="275"/>
      <c r="C768" s="186"/>
      <c r="D768" s="187"/>
      <c r="E768" s="188"/>
      <c r="F768" s="187"/>
      <c r="G768" s="187"/>
      <c r="H768" s="187"/>
    </row>
    <row r="769" spans="1:8">
      <c r="A769" s="182"/>
      <c r="B769" s="367"/>
      <c r="C769" s="186"/>
      <c r="D769" s="187"/>
      <c r="E769" s="188"/>
      <c r="F769" s="187"/>
      <c r="G769" s="187"/>
      <c r="H769" s="187"/>
    </row>
    <row r="770" spans="1:8">
      <c r="A770" s="182"/>
      <c r="B770" s="275"/>
      <c r="C770" s="186"/>
      <c r="D770" s="187"/>
      <c r="E770" s="188"/>
      <c r="F770" s="187"/>
      <c r="G770" s="187"/>
      <c r="H770" s="187"/>
    </row>
    <row r="771" spans="1:8">
      <c r="A771" s="182"/>
      <c r="B771" s="275"/>
      <c r="C771" s="186"/>
      <c r="D771" s="187"/>
      <c r="E771" s="188"/>
      <c r="F771" s="187"/>
      <c r="G771" s="187"/>
      <c r="H771" s="187"/>
    </row>
    <row r="772" spans="1:8">
      <c r="A772" s="182"/>
      <c r="B772" s="275"/>
      <c r="C772" s="186"/>
      <c r="D772" s="187"/>
      <c r="E772" s="188"/>
      <c r="F772" s="187"/>
      <c r="G772" s="187"/>
      <c r="H772" s="187"/>
    </row>
    <row r="773" spans="1:8">
      <c r="A773" s="163"/>
      <c r="B773" s="167" t="s">
        <v>735</v>
      </c>
      <c r="C773" s="168"/>
      <c r="D773" s="169"/>
      <c r="E773" s="170"/>
      <c r="F773" s="169"/>
      <c r="G773" s="169"/>
      <c r="H773" s="169"/>
    </row>
    <row r="774" spans="1:8">
      <c r="A774" s="163"/>
      <c r="B774" s="422" t="s">
        <v>1024</v>
      </c>
      <c r="C774" s="422"/>
      <c r="D774" s="422"/>
      <c r="E774" s="422"/>
      <c r="F774" s="422"/>
      <c r="G774" s="422"/>
      <c r="H774" s="422"/>
    </row>
    <row r="775" spans="1:8">
      <c r="A775" s="163"/>
      <c r="B775" s="189" t="s">
        <v>736</v>
      </c>
      <c r="C775" s="176"/>
      <c r="D775" s="176"/>
      <c r="E775" s="176"/>
      <c r="F775" s="176"/>
      <c r="G775" s="176"/>
      <c r="H775" s="176"/>
    </row>
    <row r="776" spans="1:8">
      <c r="A776" s="163"/>
      <c r="B776" s="189" t="s">
        <v>737</v>
      </c>
      <c r="C776" s="176"/>
      <c r="D776" s="176"/>
      <c r="E776" s="176"/>
      <c r="F776" s="176"/>
      <c r="G776" s="176"/>
      <c r="H776" s="176"/>
    </row>
    <row r="777" spans="1:8">
      <c r="A777" s="163"/>
      <c r="B777" s="189" t="s">
        <v>738</v>
      </c>
      <c r="C777" s="176"/>
      <c r="D777" s="176"/>
      <c r="E777" s="176"/>
      <c r="F777" s="176"/>
      <c r="G777" s="176"/>
      <c r="H777" s="176"/>
    </row>
    <row r="778" spans="1:8">
      <c r="A778" s="163"/>
      <c r="B778" s="189" t="s">
        <v>739</v>
      </c>
      <c r="C778" s="176"/>
      <c r="D778" s="176"/>
      <c r="E778" s="176"/>
      <c r="F778" s="176"/>
      <c r="G778" s="176"/>
      <c r="H778" s="176"/>
    </row>
    <row r="779" spans="1:8">
      <c r="A779" s="163"/>
      <c r="B779" s="189" t="s">
        <v>740</v>
      </c>
      <c r="C779" s="176"/>
      <c r="D779" s="176"/>
      <c r="E779" s="176"/>
      <c r="F779" s="176"/>
      <c r="G779" s="176"/>
      <c r="H779" s="176"/>
    </row>
    <row r="780" spans="1:8">
      <c r="A780" s="163"/>
      <c r="B780" s="189" t="s">
        <v>741</v>
      </c>
      <c r="C780" s="176"/>
      <c r="D780" s="176"/>
      <c r="E780" s="176"/>
      <c r="F780" s="176"/>
      <c r="G780" s="176"/>
      <c r="H780" s="176"/>
    </row>
    <row r="781" spans="1:8">
      <c r="A781" s="163"/>
      <c r="B781" s="278"/>
      <c r="C781" s="276"/>
      <c r="D781" s="276"/>
      <c r="E781" s="276"/>
      <c r="F781" s="276"/>
      <c r="G781" s="276"/>
      <c r="H781" s="276"/>
    </row>
    <row r="782" spans="1:8">
      <c r="A782" s="163"/>
      <c r="B782" s="416" t="s">
        <v>1025</v>
      </c>
      <c r="C782" s="411"/>
      <c r="D782" s="411"/>
      <c r="E782" s="411"/>
      <c r="F782" s="411"/>
      <c r="G782" s="411"/>
      <c r="H782" s="411"/>
    </row>
    <row r="783" spans="1:8">
      <c r="A783" s="163"/>
      <c r="B783" s="189" t="s">
        <v>742</v>
      </c>
      <c r="C783" s="176"/>
      <c r="D783" s="176"/>
      <c r="E783" s="176"/>
      <c r="F783" s="176"/>
      <c r="G783" s="176"/>
      <c r="H783" s="176"/>
    </row>
    <row r="784" spans="1:8">
      <c r="A784" s="163"/>
      <c r="B784" s="223"/>
      <c r="C784" s="176"/>
      <c r="D784" s="176"/>
      <c r="E784" s="176"/>
      <c r="F784" s="176"/>
      <c r="G784" s="176"/>
      <c r="H784" s="176"/>
    </row>
    <row r="785" spans="1:8">
      <c r="A785" s="163"/>
      <c r="B785" s="421" t="s">
        <v>533</v>
      </c>
      <c r="C785" s="410" t="s">
        <v>534</v>
      </c>
      <c r="D785" s="410"/>
      <c r="E785" s="410"/>
      <c r="F785" s="410"/>
      <c r="G785" s="410"/>
      <c r="H785" s="410"/>
    </row>
    <row r="786" spans="1:8">
      <c r="A786" s="163"/>
      <c r="B786" s="421"/>
      <c r="C786" s="178" t="s">
        <v>474</v>
      </c>
      <c r="D786" s="172" t="s">
        <v>523</v>
      </c>
      <c r="E786" s="172" t="s">
        <v>524</v>
      </c>
      <c r="F786" s="173" t="s">
        <v>525</v>
      </c>
      <c r="G786" s="173" t="s">
        <v>526</v>
      </c>
      <c r="H786" s="173" t="s">
        <v>527</v>
      </c>
    </row>
    <row r="787" spans="1:8" ht="123">
      <c r="A787" s="163"/>
      <c r="B787" s="198" t="s">
        <v>743</v>
      </c>
      <c r="C787" s="178" t="s">
        <v>482</v>
      </c>
      <c r="D787" s="348">
        <v>270</v>
      </c>
      <c r="E787" s="211">
        <v>270</v>
      </c>
      <c r="F787" s="211">
        <v>270</v>
      </c>
      <c r="G787" s="211">
        <v>270</v>
      </c>
      <c r="H787" s="211">
        <v>270</v>
      </c>
    </row>
    <row r="788" spans="1:8" ht="196.8">
      <c r="A788" s="163"/>
      <c r="B788" s="198" t="s">
        <v>1283</v>
      </c>
      <c r="C788" s="178" t="s">
        <v>482</v>
      </c>
      <c r="D788" s="348">
        <v>3</v>
      </c>
      <c r="E788" s="211">
        <v>3</v>
      </c>
      <c r="F788" s="211">
        <v>3</v>
      </c>
      <c r="G788" s="211">
        <v>3</v>
      </c>
      <c r="H788" s="211">
        <v>3</v>
      </c>
    </row>
    <row r="789" spans="1:8" ht="98.4">
      <c r="A789" s="163"/>
      <c r="B789" s="198" t="s">
        <v>744</v>
      </c>
      <c r="C789" s="178" t="s">
        <v>482</v>
      </c>
      <c r="D789" s="348">
        <v>722</v>
      </c>
      <c r="E789" s="211">
        <v>722</v>
      </c>
      <c r="F789" s="211">
        <v>722</v>
      </c>
      <c r="G789" s="211">
        <v>722</v>
      </c>
      <c r="H789" s="211">
        <v>750</v>
      </c>
    </row>
    <row r="790" spans="1:8" ht="147.6">
      <c r="A790" s="163"/>
      <c r="B790" s="198" t="s">
        <v>745</v>
      </c>
      <c r="C790" s="178" t="s">
        <v>482</v>
      </c>
      <c r="D790" s="348">
        <v>5</v>
      </c>
      <c r="E790" s="211">
        <v>5</v>
      </c>
      <c r="F790" s="211">
        <v>5</v>
      </c>
      <c r="G790" s="211">
        <v>5</v>
      </c>
      <c r="H790" s="211">
        <v>5</v>
      </c>
    </row>
    <row r="791" spans="1:8">
      <c r="A791" s="163"/>
      <c r="B791" s="301" t="s">
        <v>1287</v>
      </c>
      <c r="C791" s="279" t="s">
        <v>482</v>
      </c>
      <c r="D791" s="349">
        <v>5</v>
      </c>
      <c r="E791" s="350">
        <v>5</v>
      </c>
      <c r="F791" s="350">
        <v>5</v>
      </c>
      <c r="G791" s="350">
        <v>5</v>
      </c>
      <c r="H791" s="350">
        <v>5</v>
      </c>
    </row>
    <row r="792" spans="1:8">
      <c r="A792" s="163"/>
      <c r="B792" s="302" t="s">
        <v>1288</v>
      </c>
      <c r="C792" s="227"/>
      <c r="D792" s="351"/>
      <c r="E792" s="352"/>
      <c r="F792" s="352"/>
      <c r="G792" s="352"/>
      <c r="H792" s="352"/>
    </row>
    <row r="793" spans="1:8">
      <c r="A793" s="163"/>
      <c r="B793" s="302" t="s">
        <v>1289</v>
      </c>
      <c r="C793" s="227"/>
      <c r="D793" s="351"/>
      <c r="E793" s="352"/>
      <c r="F793" s="352"/>
      <c r="G793" s="352"/>
      <c r="H793" s="352"/>
    </row>
    <row r="794" spans="1:8">
      <c r="A794" s="163"/>
      <c r="B794" s="302" t="s">
        <v>1290</v>
      </c>
      <c r="C794" s="227"/>
      <c r="D794" s="351"/>
      <c r="E794" s="352"/>
      <c r="F794" s="352"/>
      <c r="G794" s="352"/>
      <c r="H794" s="352"/>
    </row>
    <row r="795" spans="1:8">
      <c r="A795" s="163"/>
      <c r="B795" s="303" t="s">
        <v>1291</v>
      </c>
      <c r="C795" s="280"/>
      <c r="D795" s="353"/>
      <c r="E795" s="354"/>
      <c r="F795" s="354"/>
      <c r="G795" s="354"/>
      <c r="H795" s="354"/>
    </row>
    <row r="796" spans="1:8">
      <c r="A796" s="163"/>
      <c r="B796" s="377"/>
      <c r="C796" s="378"/>
      <c r="D796" s="379"/>
      <c r="E796" s="294"/>
      <c r="F796" s="294"/>
      <c r="G796" s="294"/>
      <c r="H796" s="294"/>
    </row>
    <row r="797" spans="1:8">
      <c r="A797" s="163"/>
      <c r="B797" s="423" t="s">
        <v>533</v>
      </c>
      <c r="C797" s="410" t="s">
        <v>534</v>
      </c>
      <c r="D797" s="410"/>
      <c r="E797" s="410"/>
      <c r="F797" s="410"/>
      <c r="G797" s="410"/>
      <c r="H797" s="410"/>
    </row>
    <row r="798" spans="1:8">
      <c r="A798" s="163"/>
      <c r="B798" s="423"/>
      <c r="C798" s="368" t="s">
        <v>474</v>
      </c>
      <c r="D798" s="376" t="s">
        <v>523</v>
      </c>
      <c r="E798" s="376" t="s">
        <v>524</v>
      </c>
      <c r="F798" s="280" t="s">
        <v>525</v>
      </c>
      <c r="G798" s="280" t="s">
        <v>526</v>
      </c>
      <c r="H798" s="280" t="s">
        <v>527</v>
      </c>
    </row>
    <row r="799" spans="1:8" ht="73.8">
      <c r="A799" s="163"/>
      <c r="B799" s="198" t="s">
        <v>746</v>
      </c>
      <c r="C799" s="178" t="s">
        <v>482</v>
      </c>
      <c r="D799" s="348">
        <v>200</v>
      </c>
      <c r="E799" s="211">
        <v>200</v>
      </c>
      <c r="F799" s="211">
        <v>200</v>
      </c>
      <c r="G799" s="211">
        <v>200</v>
      </c>
      <c r="H799" s="211">
        <v>200</v>
      </c>
    </row>
    <row r="800" spans="1:8" ht="118.2" customHeight="1">
      <c r="A800" s="163"/>
      <c r="B800" s="179" t="s">
        <v>747</v>
      </c>
      <c r="C800" s="178" t="s">
        <v>488</v>
      </c>
      <c r="D800" s="327">
        <v>122</v>
      </c>
      <c r="E800" s="297">
        <v>122</v>
      </c>
      <c r="F800" s="297">
        <v>122</v>
      </c>
      <c r="G800" s="297">
        <v>122</v>
      </c>
      <c r="H800" s="297">
        <v>150</v>
      </c>
    </row>
    <row r="801" spans="1:8" ht="96.6" customHeight="1">
      <c r="A801" s="163"/>
      <c r="B801" s="179" t="s">
        <v>748</v>
      </c>
      <c r="C801" s="178" t="s">
        <v>488</v>
      </c>
      <c r="D801" s="327">
        <v>755</v>
      </c>
      <c r="E801" s="297">
        <v>755</v>
      </c>
      <c r="F801" s="297">
        <v>755</v>
      </c>
      <c r="G801" s="297">
        <v>755</v>
      </c>
      <c r="H801" s="297">
        <v>800</v>
      </c>
    </row>
    <row r="802" spans="1:8" ht="52.35" customHeight="1">
      <c r="A802" s="163"/>
      <c r="B802" s="179" t="s">
        <v>749</v>
      </c>
      <c r="C802" s="178" t="s">
        <v>482</v>
      </c>
      <c r="D802" s="327">
        <v>10</v>
      </c>
      <c r="E802" s="297">
        <v>10</v>
      </c>
      <c r="F802" s="297">
        <v>10</v>
      </c>
      <c r="G802" s="297">
        <v>10</v>
      </c>
      <c r="H802" s="297">
        <v>10</v>
      </c>
    </row>
    <row r="803" spans="1:8">
      <c r="A803" s="163"/>
      <c r="B803" s="183" t="s">
        <v>528</v>
      </c>
      <c r="C803" s="184" t="s">
        <v>529</v>
      </c>
      <c r="D803" s="317">
        <f>+D804+D805</f>
        <v>242620</v>
      </c>
      <c r="E803" s="318">
        <f>+E804+E805</f>
        <v>1022500</v>
      </c>
      <c r="F803" s="343">
        <v>0</v>
      </c>
      <c r="G803" s="343">
        <v>0</v>
      </c>
      <c r="H803" s="343">
        <v>0</v>
      </c>
    </row>
    <row r="804" spans="1:8">
      <c r="A804" s="163"/>
      <c r="B804" s="183" t="s">
        <v>530</v>
      </c>
      <c r="C804" s="184" t="s">
        <v>529</v>
      </c>
      <c r="D804" s="324">
        <f>1920540-1677920</f>
        <v>242620</v>
      </c>
      <c r="E804" s="320">
        <f>สังเขป!J43</f>
        <v>1022500</v>
      </c>
      <c r="F804" s="343">
        <v>0</v>
      </c>
      <c r="G804" s="343">
        <v>0</v>
      </c>
      <c r="H804" s="343">
        <v>0</v>
      </c>
    </row>
    <row r="805" spans="1:8">
      <c r="A805" s="163"/>
      <c r="B805" s="183" t="s">
        <v>531</v>
      </c>
      <c r="C805" s="184" t="s">
        <v>529</v>
      </c>
      <c r="D805" s="317">
        <v>0</v>
      </c>
      <c r="E805" s="317">
        <v>0</v>
      </c>
      <c r="F805" s="343">
        <v>0</v>
      </c>
      <c r="G805" s="343">
        <v>0</v>
      </c>
      <c r="H805" s="343">
        <v>0</v>
      </c>
    </row>
    <row r="806" spans="1:8">
      <c r="A806" s="163"/>
      <c r="B806" s="204"/>
      <c r="C806" s="205"/>
      <c r="D806" s="206"/>
      <c r="E806" s="206"/>
      <c r="F806" s="225"/>
      <c r="G806" s="225"/>
      <c r="H806" s="225"/>
    </row>
    <row r="807" spans="1:8">
      <c r="A807" s="163"/>
      <c r="B807" s="204"/>
      <c r="C807" s="205"/>
      <c r="D807" s="206"/>
      <c r="E807" s="206"/>
      <c r="F807" s="225"/>
      <c r="G807" s="225"/>
      <c r="H807" s="225"/>
    </row>
    <row r="808" spans="1:8">
      <c r="A808" s="163"/>
      <c r="B808" s="204"/>
      <c r="C808" s="205"/>
      <c r="D808" s="206"/>
      <c r="E808" s="206"/>
      <c r="F808" s="225"/>
      <c r="G808" s="225"/>
      <c r="H808" s="225"/>
    </row>
    <row r="809" spans="1:8">
      <c r="A809" s="163"/>
      <c r="B809" s="204"/>
      <c r="C809" s="205"/>
      <c r="D809" s="206"/>
      <c r="E809" s="206"/>
      <c r="F809" s="225"/>
      <c r="G809" s="225"/>
      <c r="H809" s="225"/>
    </row>
    <row r="810" spans="1:8">
      <c r="A810" s="163"/>
      <c r="B810" s="204"/>
      <c r="C810" s="205"/>
      <c r="D810" s="206"/>
      <c r="E810" s="206"/>
      <c r="F810" s="225"/>
      <c r="G810" s="225"/>
      <c r="H810" s="225"/>
    </row>
    <row r="811" spans="1:8">
      <c r="A811" s="163"/>
      <c r="B811" s="204"/>
      <c r="C811" s="205"/>
      <c r="D811" s="206"/>
      <c r="E811" s="206"/>
      <c r="F811" s="225"/>
      <c r="G811" s="225"/>
      <c r="H811" s="225"/>
    </row>
    <row r="812" spans="1:8">
      <c r="A812" s="163"/>
      <c r="B812" s="204"/>
      <c r="C812" s="205"/>
      <c r="D812" s="206"/>
      <c r="E812" s="206"/>
      <c r="F812" s="225"/>
      <c r="G812" s="225"/>
      <c r="H812" s="225"/>
    </row>
    <row r="813" spans="1:8">
      <c r="A813" s="163"/>
      <c r="B813" s="204"/>
      <c r="C813" s="205"/>
      <c r="D813" s="206"/>
      <c r="E813" s="206"/>
      <c r="F813" s="225"/>
      <c r="G813" s="225"/>
      <c r="H813" s="225"/>
    </row>
    <row r="814" spans="1:8">
      <c r="A814" s="163"/>
      <c r="B814" s="204"/>
      <c r="C814" s="205"/>
      <c r="D814" s="206"/>
      <c r="E814" s="206"/>
      <c r="F814" s="225"/>
      <c r="G814" s="225"/>
      <c r="H814" s="225"/>
    </row>
    <row r="815" spans="1:8">
      <c r="A815" s="163"/>
      <c r="B815" s="204"/>
      <c r="C815" s="205"/>
      <c r="D815" s="206"/>
      <c r="E815" s="206"/>
      <c r="F815" s="225"/>
      <c r="G815" s="225"/>
      <c r="H815" s="225"/>
    </row>
    <row r="816" spans="1:8">
      <c r="A816" s="163"/>
      <c r="B816" s="204"/>
      <c r="C816" s="205"/>
      <c r="D816" s="206"/>
      <c r="E816" s="206"/>
      <c r="F816" s="225"/>
      <c r="G816" s="225"/>
      <c r="H816" s="225"/>
    </row>
    <row r="817" spans="1:10">
      <c r="A817" s="163"/>
      <c r="B817" s="204"/>
      <c r="C817" s="205"/>
      <c r="D817" s="206"/>
      <c r="E817" s="206"/>
      <c r="F817" s="225"/>
      <c r="G817" s="225"/>
      <c r="H817" s="225"/>
    </row>
    <row r="818" spans="1:10">
      <c r="A818" s="163"/>
      <c r="B818" s="204"/>
      <c r="C818" s="205"/>
      <c r="D818" s="206"/>
      <c r="E818" s="206"/>
      <c r="F818" s="225"/>
      <c r="G818" s="225"/>
      <c r="H818" s="225"/>
    </row>
    <row r="819" spans="1:10">
      <c r="A819" s="163"/>
      <c r="B819" s="204"/>
      <c r="C819" s="205"/>
      <c r="D819" s="206"/>
      <c r="E819" s="206"/>
      <c r="F819" s="225"/>
      <c r="G819" s="225"/>
      <c r="H819" s="225"/>
    </row>
    <row r="820" spans="1:10">
      <c r="A820" s="163"/>
      <c r="B820" s="204"/>
      <c r="C820" s="205"/>
      <c r="D820" s="206"/>
      <c r="E820" s="206"/>
      <c r="F820" s="225"/>
      <c r="G820" s="225"/>
      <c r="H820" s="225"/>
    </row>
    <row r="821" spans="1:10">
      <c r="A821" s="163"/>
      <c r="B821" s="204"/>
      <c r="C821" s="205"/>
      <c r="D821" s="206"/>
      <c r="E821" s="206"/>
      <c r="F821" s="225"/>
      <c r="G821" s="225"/>
      <c r="H821" s="225"/>
    </row>
    <row r="822" spans="1:10">
      <c r="A822" s="163"/>
      <c r="B822" s="204"/>
      <c r="C822" s="205"/>
      <c r="D822" s="206"/>
      <c r="E822" s="206"/>
      <c r="F822" s="225"/>
      <c r="G822" s="225"/>
      <c r="H822" s="225"/>
    </row>
    <row r="823" spans="1:10">
      <c r="A823" s="163"/>
      <c r="B823" s="204"/>
      <c r="C823" s="205"/>
      <c r="D823" s="206"/>
      <c r="E823" s="206"/>
      <c r="F823" s="225"/>
      <c r="G823" s="225"/>
      <c r="H823" s="225"/>
    </row>
    <row r="824" spans="1:10">
      <c r="A824" s="163"/>
      <c r="B824" s="204"/>
      <c r="C824" s="205"/>
      <c r="D824" s="206"/>
      <c r="E824" s="206"/>
      <c r="F824" s="225"/>
      <c r="G824" s="225"/>
      <c r="H824" s="225"/>
    </row>
    <row r="825" spans="1:10">
      <c r="A825" s="163"/>
      <c r="B825" s="204"/>
      <c r="C825" s="205"/>
      <c r="D825" s="206"/>
      <c r="E825" s="206"/>
      <c r="F825" s="225"/>
      <c r="G825" s="225"/>
      <c r="H825" s="225"/>
    </row>
    <row r="826" spans="1:10">
      <c r="A826" s="163"/>
      <c r="B826" s="204"/>
      <c r="C826" s="205"/>
      <c r="D826" s="206"/>
      <c r="E826" s="206"/>
      <c r="F826" s="225"/>
      <c r="G826" s="225"/>
      <c r="H826" s="225"/>
    </row>
    <row r="827" spans="1:10" ht="24" customHeight="1">
      <c r="A827" s="163"/>
      <c r="B827" s="185"/>
      <c r="C827" s="186"/>
      <c r="D827" s="187"/>
      <c r="E827" s="188"/>
      <c r="F827" s="187"/>
      <c r="G827" s="187"/>
      <c r="H827" s="187"/>
    </row>
    <row r="828" spans="1:10" ht="24" customHeight="1">
      <c r="A828" s="163"/>
      <c r="B828" s="185"/>
      <c r="C828" s="186"/>
      <c r="D828" s="187"/>
      <c r="E828" s="188"/>
      <c r="F828" s="187"/>
      <c r="G828" s="187"/>
      <c r="H828" s="187"/>
    </row>
    <row r="829" spans="1:10" s="113" customFormat="1">
      <c r="A829" s="163"/>
      <c r="B829" s="195" t="s">
        <v>803</v>
      </c>
      <c r="C829" s="196"/>
      <c r="D829" s="196"/>
      <c r="E829" s="196"/>
      <c r="F829" s="299"/>
      <c r="G829" s="195" t="s">
        <v>804</v>
      </c>
      <c r="H829" s="196"/>
      <c r="I829" s="163"/>
      <c r="J829" s="163"/>
    </row>
    <row r="830" spans="1:10" s="113" customFormat="1">
      <c r="A830" s="163"/>
      <c r="B830" s="293" t="s">
        <v>1263</v>
      </c>
      <c r="C830" s="294"/>
      <c r="D830" s="294"/>
      <c r="E830" s="294"/>
      <c r="F830" s="300"/>
      <c r="G830" s="293"/>
      <c r="H830" s="294"/>
      <c r="I830" s="163"/>
      <c r="J830" s="163"/>
    </row>
    <row r="831" spans="1:10" s="113" customFormat="1" ht="76.8" customHeight="1">
      <c r="A831" s="163"/>
      <c r="B831" s="426" t="s">
        <v>1298</v>
      </c>
      <c r="C831" s="426"/>
      <c r="D831" s="426"/>
      <c r="E831" s="426"/>
      <c r="F831" s="426"/>
      <c r="G831" s="426"/>
      <c r="H831" s="426"/>
      <c r="I831" s="163"/>
      <c r="J831" s="163"/>
    </row>
    <row r="832" spans="1:10" s="113" customFormat="1">
      <c r="A832" s="163"/>
      <c r="B832" s="277"/>
      <c r="C832" s="277"/>
      <c r="D832" s="277"/>
      <c r="E832" s="277"/>
      <c r="F832" s="277"/>
      <c r="G832" s="277"/>
      <c r="H832" s="277"/>
      <c r="I832" s="163"/>
      <c r="J832" s="163"/>
    </row>
    <row r="833" spans="1:10" s="113" customFormat="1">
      <c r="A833" s="163"/>
      <c r="B833" s="187" t="s">
        <v>1265</v>
      </c>
      <c r="C833" s="277"/>
      <c r="D833" s="277"/>
      <c r="E833" s="277"/>
      <c r="F833" s="277"/>
      <c r="G833" s="277"/>
      <c r="H833" s="277"/>
      <c r="I833" s="163"/>
      <c r="J833" s="163"/>
    </row>
    <row r="834" spans="1:10" s="113" customFormat="1" ht="100.8" customHeight="1">
      <c r="A834" s="163"/>
      <c r="B834" s="426" t="s">
        <v>1284</v>
      </c>
      <c r="C834" s="426"/>
      <c r="D834" s="426"/>
      <c r="E834" s="426"/>
      <c r="F834" s="426"/>
      <c r="G834" s="426"/>
      <c r="H834" s="426"/>
      <c r="I834" s="163"/>
      <c r="J834" s="163"/>
    </row>
    <row r="835" spans="1:10" s="113" customFormat="1">
      <c r="A835" s="163"/>
      <c r="B835" s="277"/>
      <c r="C835" s="277"/>
      <c r="D835" s="277"/>
      <c r="E835" s="277"/>
      <c r="F835" s="277"/>
      <c r="G835" s="277"/>
      <c r="H835" s="277"/>
      <c r="I835" s="163"/>
      <c r="J835" s="163"/>
    </row>
    <row r="836" spans="1:10" s="113" customFormat="1" ht="25.5" customHeight="1">
      <c r="A836" s="163"/>
      <c r="B836" s="182" t="s">
        <v>795</v>
      </c>
      <c r="C836" s="164"/>
      <c r="D836" s="163"/>
      <c r="E836" s="163"/>
      <c r="F836" s="163"/>
      <c r="G836" s="163"/>
      <c r="H836" s="163"/>
      <c r="I836" s="163"/>
      <c r="J836" s="163"/>
    </row>
    <row r="837" spans="1:10" s="113" customFormat="1" ht="25.5" customHeight="1">
      <c r="A837" s="163"/>
      <c r="B837" s="182"/>
      <c r="C837" s="164"/>
      <c r="D837" s="163"/>
      <c r="E837" s="163"/>
      <c r="F837" s="163"/>
      <c r="G837" s="163"/>
      <c r="H837" s="163"/>
      <c r="I837" s="163"/>
      <c r="J837" s="163"/>
    </row>
    <row r="838" spans="1:10" s="113" customFormat="1">
      <c r="A838" s="163"/>
      <c r="B838" s="182" t="s">
        <v>796</v>
      </c>
      <c r="C838" s="428">
        <v>85900</v>
      </c>
      <c r="D838" s="428"/>
      <c r="E838" s="182" t="s">
        <v>529</v>
      </c>
      <c r="F838" s="163"/>
      <c r="G838" s="163"/>
      <c r="H838" s="163"/>
      <c r="I838" s="163"/>
      <c r="J838" s="163"/>
    </row>
    <row r="839" spans="1:10" s="113" customFormat="1">
      <c r="A839" s="163"/>
      <c r="B839" s="423" t="s">
        <v>533</v>
      </c>
      <c r="C839" s="418" t="s">
        <v>534</v>
      </c>
      <c r="D839" s="419"/>
      <c r="E839" s="419"/>
      <c r="F839" s="419"/>
      <c r="G839" s="419"/>
      <c r="H839" s="420"/>
      <c r="I839" s="163"/>
      <c r="J839" s="163"/>
    </row>
    <row r="840" spans="1:10" s="113" customFormat="1">
      <c r="A840" s="163"/>
      <c r="B840" s="423"/>
      <c r="C840" s="178" t="s">
        <v>474</v>
      </c>
      <c r="D840" s="226" t="s">
        <v>523</v>
      </c>
      <c r="E840" s="226" t="s">
        <v>524</v>
      </c>
      <c r="F840" s="227" t="s">
        <v>525</v>
      </c>
      <c r="G840" s="227" t="s">
        <v>526</v>
      </c>
      <c r="H840" s="227" t="s">
        <v>527</v>
      </c>
      <c r="I840" s="163"/>
      <c r="J840" s="163"/>
    </row>
    <row r="841" spans="1:10" s="113" customFormat="1" ht="73.8">
      <c r="A841" s="163"/>
      <c r="B841" s="198" t="s">
        <v>805</v>
      </c>
      <c r="C841" s="178" t="s">
        <v>480</v>
      </c>
      <c r="D841" s="330">
        <v>0</v>
      </c>
      <c r="E841" s="315">
        <v>96</v>
      </c>
      <c r="F841" s="315">
        <v>0</v>
      </c>
      <c r="G841" s="315">
        <v>0</v>
      </c>
      <c r="H841" s="315">
        <v>0</v>
      </c>
      <c r="I841" s="163"/>
      <c r="J841" s="163"/>
    </row>
    <row r="842" spans="1:10" s="113" customFormat="1" ht="73.8">
      <c r="A842" s="163"/>
      <c r="B842" s="198" t="s">
        <v>806</v>
      </c>
      <c r="C842" s="178" t="s">
        <v>807</v>
      </c>
      <c r="D842" s="355">
        <v>0</v>
      </c>
      <c r="E842" s="355">
        <v>98</v>
      </c>
      <c r="F842" s="355">
        <v>0</v>
      </c>
      <c r="G842" s="355">
        <v>0</v>
      </c>
      <c r="H842" s="355">
        <v>0</v>
      </c>
      <c r="I842" s="163"/>
      <c r="J842" s="163"/>
    </row>
    <row r="843" spans="1:10" s="112" customFormat="1">
      <c r="A843" s="182"/>
      <c r="B843" s="183" t="s">
        <v>528</v>
      </c>
      <c r="C843" s="184" t="s">
        <v>529</v>
      </c>
      <c r="D843" s="343">
        <v>0</v>
      </c>
      <c r="E843" s="346">
        <f>E844+E845</f>
        <v>85900</v>
      </c>
      <c r="F843" s="343">
        <v>0</v>
      </c>
      <c r="G843" s="343">
        <v>0</v>
      </c>
      <c r="H843" s="343">
        <v>0</v>
      </c>
      <c r="I843" s="182"/>
      <c r="J843" s="182"/>
    </row>
    <row r="844" spans="1:10" s="112" customFormat="1">
      <c r="A844" s="182"/>
      <c r="B844" s="183" t="s">
        <v>530</v>
      </c>
      <c r="C844" s="184" t="s">
        <v>529</v>
      </c>
      <c r="D844" s="343">
        <v>0</v>
      </c>
      <c r="E844" s="346">
        <f>สังเขป!J44</f>
        <v>85900</v>
      </c>
      <c r="F844" s="343">
        <v>0</v>
      </c>
      <c r="G844" s="343">
        <v>0</v>
      </c>
      <c r="H844" s="343">
        <v>0</v>
      </c>
      <c r="I844" s="182"/>
      <c r="J844" s="182"/>
    </row>
    <row r="845" spans="1:10" s="112" customFormat="1">
      <c r="A845" s="182"/>
      <c r="B845" s="183" t="s">
        <v>531</v>
      </c>
      <c r="C845" s="184" t="s">
        <v>529</v>
      </c>
      <c r="D845" s="343">
        <v>0</v>
      </c>
      <c r="E845" s="343">
        <v>0</v>
      </c>
      <c r="F845" s="343">
        <v>0</v>
      </c>
      <c r="G845" s="343">
        <v>0</v>
      </c>
      <c r="H845" s="343">
        <v>0</v>
      </c>
      <c r="I845" s="182"/>
      <c r="J845" s="182"/>
    </row>
    <row r="846" spans="1:10" s="112" customFormat="1">
      <c r="A846" s="182"/>
      <c r="B846" s="204"/>
      <c r="C846" s="205"/>
      <c r="D846" s="225"/>
      <c r="E846" s="225"/>
      <c r="F846" s="225"/>
      <c r="G846" s="225"/>
      <c r="H846" s="225"/>
      <c r="I846" s="182"/>
      <c r="J846" s="182"/>
    </row>
    <row r="847" spans="1:10" s="112" customFormat="1">
      <c r="A847" s="182"/>
      <c r="B847" s="204"/>
      <c r="C847" s="205"/>
      <c r="D847" s="225"/>
      <c r="E847" s="225"/>
      <c r="F847" s="225"/>
      <c r="G847" s="225"/>
      <c r="H847" s="225"/>
      <c r="I847" s="182"/>
      <c r="J847" s="182"/>
    </row>
    <row r="848" spans="1:10" s="112" customFormat="1">
      <c r="A848" s="182"/>
      <c r="B848" s="204"/>
      <c r="C848" s="205"/>
      <c r="D848" s="225"/>
      <c r="E848" s="225"/>
      <c r="F848" s="225"/>
      <c r="G848" s="225"/>
      <c r="H848" s="225"/>
      <c r="I848" s="182"/>
      <c r="J848" s="182"/>
    </row>
    <row r="849" spans="1:10" s="112" customFormat="1">
      <c r="A849" s="182"/>
      <c r="B849" s="204"/>
      <c r="C849" s="205"/>
      <c r="D849" s="225"/>
      <c r="E849" s="225"/>
      <c r="F849" s="225"/>
      <c r="G849" s="225"/>
      <c r="H849" s="225"/>
      <c r="I849" s="182"/>
      <c r="J849" s="182"/>
    </row>
    <row r="850" spans="1:10" s="112" customFormat="1">
      <c r="A850" s="182"/>
      <c r="B850" s="204"/>
      <c r="C850" s="205"/>
      <c r="D850" s="225"/>
      <c r="E850" s="225"/>
      <c r="F850" s="225"/>
      <c r="G850" s="225"/>
      <c r="H850" s="225"/>
      <c r="I850" s="182"/>
      <c r="J850" s="182"/>
    </row>
    <row r="851" spans="1:10" s="112" customFormat="1">
      <c r="A851" s="182"/>
      <c r="B851" s="204"/>
      <c r="C851" s="205"/>
      <c r="D851" s="225"/>
      <c r="E851" s="225"/>
      <c r="F851" s="225"/>
      <c r="G851" s="225"/>
      <c r="H851" s="225"/>
      <c r="I851" s="182"/>
      <c r="J851" s="182"/>
    </row>
    <row r="852" spans="1:10" s="112" customFormat="1">
      <c r="A852" s="182"/>
      <c r="B852" s="204"/>
      <c r="C852" s="205"/>
      <c r="D852" s="225"/>
      <c r="E852" s="225"/>
      <c r="F852" s="225"/>
      <c r="G852" s="225"/>
      <c r="H852" s="225"/>
      <c r="I852" s="182"/>
      <c r="J852" s="182"/>
    </row>
    <row r="853" spans="1:10" s="112" customFormat="1">
      <c r="A853" s="182"/>
      <c r="B853" s="204"/>
      <c r="C853" s="205"/>
      <c r="D853" s="225"/>
      <c r="E853" s="225"/>
      <c r="F853" s="225"/>
      <c r="G853" s="225"/>
      <c r="H853" s="225"/>
      <c r="I853" s="182"/>
      <c r="J853" s="182"/>
    </row>
    <row r="854" spans="1:10" s="112" customFormat="1">
      <c r="A854" s="182"/>
      <c r="B854" s="204"/>
      <c r="C854" s="205"/>
      <c r="D854" s="225"/>
      <c r="E854" s="225"/>
      <c r="F854" s="225"/>
      <c r="G854" s="225"/>
      <c r="H854" s="225"/>
      <c r="I854" s="182"/>
      <c r="J854" s="182"/>
    </row>
    <row r="855" spans="1:10" s="112" customFormat="1">
      <c r="A855" s="182"/>
      <c r="B855" s="204"/>
      <c r="C855" s="205"/>
      <c r="D855" s="225"/>
      <c r="E855" s="225"/>
      <c r="F855" s="225"/>
      <c r="G855" s="225"/>
      <c r="H855" s="225"/>
      <c r="I855" s="182"/>
      <c r="J855" s="182"/>
    </row>
    <row r="856" spans="1:10" s="112" customFormat="1">
      <c r="A856" s="182"/>
      <c r="B856" s="204"/>
      <c r="C856" s="205"/>
      <c r="D856" s="225"/>
      <c r="E856" s="225"/>
      <c r="F856" s="225"/>
      <c r="G856" s="225"/>
      <c r="H856" s="225"/>
      <c r="I856" s="182"/>
      <c r="J856" s="182"/>
    </row>
    <row r="857" spans="1:10" s="112" customFormat="1">
      <c r="A857" s="182"/>
      <c r="B857" s="204"/>
      <c r="C857" s="205"/>
      <c r="D857" s="225"/>
      <c r="E857" s="225"/>
      <c r="F857" s="225"/>
      <c r="G857" s="225"/>
      <c r="H857" s="225"/>
      <c r="I857" s="182"/>
      <c r="J857" s="182"/>
    </row>
    <row r="858" spans="1:10" s="112" customFormat="1">
      <c r="A858" s="182"/>
      <c r="B858" s="204"/>
      <c r="C858" s="205"/>
      <c r="D858" s="225"/>
      <c r="E858" s="225"/>
      <c r="F858" s="225"/>
      <c r="G858" s="225"/>
      <c r="H858" s="225"/>
      <c r="I858" s="182"/>
      <c r="J858" s="182"/>
    </row>
    <row r="859" spans="1:10" s="112" customFormat="1">
      <c r="A859" s="182"/>
      <c r="B859" s="204"/>
      <c r="C859" s="205"/>
      <c r="D859" s="225"/>
      <c r="E859" s="225"/>
      <c r="F859" s="225"/>
      <c r="G859" s="225"/>
      <c r="H859" s="225"/>
      <c r="I859" s="182"/>
      <c r="J859" s="182"/>
    </row>
    <row r="860" spans="1:10" s="112" customFormat="1">
      <c r="A860" s="182"/>
      <c r="B860" s="204"/>
      <c r="C860" s="205"/>
      <c r="D860" s="225"/>
      <c r="E860" s="225"/>
      <c r="F860" s="225"/>
      <c r="G860" s="225"/>
      <c r="H860" s="225"/>
      <c r="I860" s="182"/>
      <c r="J860" s="182"/>
    </row>
    <row r="861" spans="1:10" ht="24" customHeight="1">
      <c r="A861" s="163"/>
      <c r="B861" s="167" t="s">
        <v>750</v>
      </c>
      <c r="C861" s="168"/>
      <c r="D861" s="169"/>
      <c r="E861" s="170"/>
      <c r="F861" s="169"/>
      <c r="G861" s="169"/>
      <c r="H861" s="169"/>
    </row>
    <row r="862" spans="1:10">
      <c r="A862" s="163"/>
      <c r="B862" s="422" t="s">
        <v>1026</v>
      </c>
      <c r="C862" s="422"/>
      <c r="D862" s="422"/>
      <c r="E862" s="422"/>
      <c r="F862" s="422"/>
      <c r="G862" s="422"/>
      <c r="H862" s="422"/>
    </row>
    <row r="863" spans="1:10">
      <c r="A863" s="163"/>
      <c r="B863" s="189" t="s">
        <v>751</v>
      </c>
      <c r="C863" s="176"/>
      <c r="D863" s="176"/>
      <c r="E863" s="176"/>
      <c r="F863" s="176"/>
      <c r="G863" s="176"/>
      <c r="H863" s="176"/>
    </row>
    <row r="864" spans="1:10">
      <c r="A864" s="163"/>
      <c r="B864" s="189" t="s">
        <v>752</v>
      </c>
      <c r="C864" s="176"/>
      <c r="D864" s="176"/>
      <c r="E864" s="176"/>
      <c r="F864" s="176"/>
      <c r="G864" s="176"/>
      <c r="H864" s="176"/>
    </row>
    <row r="865" spans="1:8">
      <c r="A865" s="163"/>
      <c r="B865" s="278"/>
      <c r="C865" s="276"/>
      <c r="D865" s="276"/>
      <c r="E865" s="276"/>
      <c r="F865" s="276"/>
      <c r="G865" s="276"/>
      <c r="H865" s="276"/>
    </row>
    <row r="866" spans="1:8">
      <c r="A866" s="163"/>
      <c r="B866" s="411" t="s">
        <v>1027</v>
      </c>
      <c r="C866" s="411"/>
      <c r="D866" s="411"/>
      <c r="E866" s="411"/>
      <c r="F866" s="411"/>
      <c r="G866" s="411"/>
      <c r="H866" s="411"/>
    </row>
    <row r="867" spans="1:8">
      <c r="A867" s="163"/>
      <c r="B867" s="189" t="s">
        <v>753</v>
      </c>
      <c r="C867" s="176"/>
      <c r="D867" s="176"/>
      <c r="E867" s="176"/>
      <c r="F867" s="176"/>
      <c r="G867" s="176"/>
      <c r="H867" s="176"/>
    </row>
    <row r="868" spans="1:8">
      <c r="A868" s="163"/>
      <c r="B868" s="189" t="s">
        <v>754</v>
      </c>
      <c r="C868" s="176"/>
      <c r="D868" s="176"/>
      <c r="E868" s="176"/>
      <c r="F868" s="176"/>
      <c r="G868" s="176"/>
      <c r="H868" s="176"/>
    </row>
    <row r="869" spans="1:8" ht="15.9" customHeight="1">
      <c r="A869" s="163"/>
      <c r="B869" s="185"/>
      <c r="C869" s="176"/>
      <c r="D869" s="176"/>
      <c r="E869" s="208"/>
      <c r="F869" s="176"/>
      <c r="G869" s="176"/>
      <c r="H869" s="176"/>
    </row>
    <row r="870" spans="1:8">
      <c r="A870" s="163"/>
      <c r="B870" s="421" t="s">
        <v>533</v>
      </c>
      <c r="C870" s="410" t="s">
        <v>534</v>
      </c>
      <c r="D870" s="410"/>
      <c r="E870" s="410"/>
      <c r="F870" s="410"/>
      <c r="G870" s="410"/>
      <c r="H870" s="410"/>
    </row>
    <row r="871" spans="1:8">
      <c r="A871" s="163"/>
      <c r="B871" s="421"/>
      <c r="C871" s="178" t="s">
        <v>474</v>
      </c>
      <c r="D871" s="172" t="s">
        <v>523</v>
      </c>
      <c r="E871" s="172" t="s">
        <v>524</v>
      </c>
      <c r="F871" s="173" t="s">
        <v>525</v>
      </c>
      <c r="G871" s="173" t="s">
        <v>526</v>
      </c>
      <c r="H871" s="173" t="s">
        <v>527</v>
      </c>
    </row>
    <row r="872" spans="1:8" ht="49.2">
      <c r="A872" s="163"/>
      <c r="B872" s="198" t="s">
        <v>755</v>
      </c>
      <c r="C872" s="178" t="s">
        <v>482</v>
      </c>
      <c r="D872" s="297">
        <v>5</v>
      </c>
      <c r="E872" s="297">
        <v>5</v>
      </c>
      <c r="F872" s="297">
        <v>5</v>
      </c>
      <c r="G872" s="297">
        <v>5</v>
      </c>
      <c r="H872" s="297">
        <v>5</v>
      </c>
    </row>
    <row r="873" spans="1:8" ht="49.2">
      <c r="A873" s="163"/>
      <c r="B873" s="198" t="s">
        <v>756</v>
      </c>
      <c r="C873" s="178" t="s">
        <v>482</v>
      </c>
      <c r="D873" s="297">
        <v>20</v>
      </c>
      <c r="E873" s="297">
        <v>20</v>
      </c>
      <c r="F873" s="297">
        <v>20</v>
      </c>
      <c r="G873" s="297">
        <v>20</v>
      </c>
      <c r="H873" s="297">
        <v>20</v>
      </c>
    </row>
    <row r="874" spans="1:8" ht="49.2">
      <c r="A874" s="163"/>
      <c r="B874" s="179" t="s">
        <v>757</v>
      </c>
      <c r="C874" s="178" t="s">
        <v>482</v>
      </c>
      <c r="D874" s="297">
        <v>1300</v>
      </c>
      <c r="E874" s="297">
        <v>1300</v>
      </c>
      <c r="F874" s="297">
        <v>1300</v>
      </c>
      <c r="G874" s="297">
        <v>1300</v>
      </c>
      <c r="H874" s="297">
        <v>1300</v>
      </c>
    </row>
    <row r="875" spans="1:8" ht="49.2">
      <c r="A875" s="163"/>
      <c r="B875" s="179" t="s">
        <v>1033</v>
      </c>
      <c r="C875" s="178" t="s">
        <v>482</v>
      </c>
      <c r="D875" s="297">
        <v>300</v>
      </c>
      <c r="E875" s="297">
        <v>300</v>
      </c>
      <c r="F875" s="297">
        <v>300</v>
      </c>
      <c r="G875" s="297">
        <v>300</v>
      </c>
      <c r="H875" s="297">
        <v>300</v>
      </c>
    </row>
    <row r="876" spans="1:8" ht="49.2">
      <c r="A876" s="163"/>
      <c r="B876" s="179" t="s">
        <v>1034</v>
      </c>
      <c r="C876" s="178" t="s">
        <v>482</v>
      </c>
      <c r="D876" s="297">
        <v>20</v>
      </c>
      <c r="E876" s="297">
        <v>20</v>
      </c>
      <c r="F876" s="297">
        <v>20</v>
      </c>
      <c r="G876" s="297">
        <v>20</v>
      </c>
      <c r="H876" s="297">
        <v>20</v>
      </c>
    </row>
    <row r="877" spans="1:8" ht="73.8">
      <c r="A877" s="163"/>
      <c r="B877" s="179" t="s">
        <v>1035</v>
      </c>
      <c r="C877" s="178" t="s">
        <v>482</v>
      </c>
      <c r="D877" s="297">
        <v>5</v>
      </c>
      <c r="E877" s="297">
        <v>5</v>
      </c>
      <c r="F877" s="297">
        <v>5</v>
      </c>
      <c r="G877" s="297">
        <v>5</v>
      </c>
      <c r="H877" s="297">
        <v>5</v>
      </c>
    </row>
    <row r="878" spans="1:8" ht="147.6">
      <c r="A878" s="163"/>
      <c r="B878" s="179" t="s">
        <v>758</v>
      </c>
      <c r="C878" s="178" t="s">
        <v>482</v>
      </c>
      <c r="D878" s="297">
        <f>40+300</f>
        <v>340</v>
      </c>
      <c r="E878" s="297">
        <f t="shared" ref="E878:G878" si="32">40+300</f>
        <v>340</v>
      </c>
      <c r="F878" s="297">
        <f t="shared" si="32"/>
        <v>340</v>
      </c>
      <c r="G878" s="297">
        <f t="shared" si="32"/>
        <v>340</v>
      </c>
      <c r="H878" s="297">
        <v>340</v>
      </c>
    </row>
    <row r="879" spans="1:8">
      <c r="A879" s="163"/>
      <c r="B879" s="183" t="s">
        <v>528</v>
      </c>
      <c r="C879" s="184" t="s">
        <v>529</v>
      </c>
      <c r="D879" s="317">
        <f>+D880+D881</f>
        <v>53720</v>
      </c>
      <c r="E879" s="318">
        <f>+E880+E881</f>
        <v>287300</v>
      </c>
      <c r="F879" s="343">
        <v>0</v>
      </c>
      <c r="G879" s="343">
        <v>0</v>
      </c>
      <c r="H879" s="343">
        <v>0</v>
      </c>
    </row>
    <row r="880" spans="1:8">
      <c r="A880" s="163"/>
      <c r="B880" s="183" t="s">
        <v>530</v>
      </c>
      <c r="C880" s="184" t="s">
        <v>529</v>
      </c>
      <c r="D880" s="356">
        <f>1735240-1681520</f>
        <v>53720</v>
      </c>
      <c r="E880" s="320">
        <f>สังเขป!J46</f>
        <v>287300</v>
      </c>
      <c r="F880" s="343">
        <v>0</v>
      </c>
      <c r="G880" s="343">
        <v>0</v>
      </c>
      <c r="H880" s="343">
        <v>0</v>
      </c>
    </row>
    <row r="881" spans="1:10">
      <c r="A881" s="163"/>
      <c r="B881" s="183" t="s">
        <v>531</v>
      </c>
      <c r="C881" s="184" t="s">
        <v>529</v>
      </c>
      <c r="D881" s="317">
        <v>0</v>
      </c>
      <c r="E881" s="317">
        <v>0</v>
      </c>
      <c r="F881" s="343">
        <v>0</v>
      </c>
      <c r="G881" s="343">
        <v>0</v>
      </c>
      <c r="H881" s="343">
        <v>0</v>
      </c>
    </row>
    <row r="882" spans="1:10">
      <c r="A882" s="163"/>
      <c r="B882" s="204"/>
      <c r="C882" s="205"/>
      <c r="D882" s="206"/>
      <c r="E882" s="207"/>
      <c r="F882" s="207"/>
      <c r="G882" s="207"/>
      <c r="H882" s="207"/>
    </row>
    <row r="883" spans="1:10">
      <c r="A883" s="163"/>
      <c r="B883" s="204"/>
      <c r="C883" s="205"/>
      <c r="D883" s="206"/>
      <c r="E883" s="207"/>
      <c r="F883" s="207"/>
      <c r="G883" s="207"/>
      <c r="H883" s="207"/>
    </row>
    <row r="884" spans="1:10">
      <c r="A884" s="163"/>
      <c r="B884" s="204"/>
      <c r="C884" s="205"/>
      <c r="D884" s="206"/>
      <c r="E884" s="207"/>
      <c r="F884" s="207"/>
      <c r="G884" s="207"/>
      <c r="H884" s="207"/>
    </row>
    <row r="885" spans="1:10">
      <c r="A885" s="163"/>
      <c r="B885" s="204"/>
      <c r="C885" s="205"/>
      <c r="D885" s="206"/>
      <c r="E885" s="207"/>
      <c r="F885" s="207"/>
      <c r="G885" s="207"/>
      <c r="H885" s="207"/>
    </row>
    <row r="886" spans="1:10">
      <c r="A886" s="163"/>
      <c r="B886" s="204"/>
      <c r="C886" s="205"/>
      <c r="D886" s="206"/>
      <c r="E886" s="207"/>
      <c r="F886" s="207"/>
      <c r="G886" s="207"/>
      <c r="H886" s="207"/>
    </row>
    <row r="887" spans="1:10">
      <c r="A887" s="163"/>
      <c r="B887" s="204"/>
      <c r="C887" s="205"/>
      <c r="D887" s="206"/>
      <c r="E887" s="207"/>
      <c r="F887" s="207"/>
      <c r="G887" s="207"/>
      <c r="H887" s="207"/>
    </row>
    <row r="888" spans="1:10">
      <c r="A888" s="163"/>
      <c r="B888" s="204"/>
      <c r="C888" s="205"/>
      <c r="D888" s="206"/>
      <c r="E888" s="207"/>
      <c r="F888" s="207"/>
      <c r="G888" s="207"/>
      <c r="H888" s="207"/>
    </row>
    <row r="889" spans="1:10">
      <c r="A889" s="163"/>
      <c r="B889" s="204"/>
      <c r="C889" s="205"/>
      <c r="D889" s="206"/>
      <c r="E889" s="207"/>
      <c r="F889" s="207"/>
      <c r="G889" s="207"/>
      <c r="H889" s="207"/>
    </row>
    <row r="890" spans="1:10">
      <c r="A890" s="163"/>
      <c r="B890" s="204"/>
      <c r="C890" s="205"/>
      <c r="D890" s="206"/>
      <c r="E890" s="207"/>
      <c r="F890" s="207"/>
      <c r="G890" s="207"/>
      <c r="H890" s="207"/>
    </row>
    <row r="891" spans="1:10" s="113" customFormat="1">
      <c r="A891" s="163"/>
      <c r="B891" s="195" t="s">
        <v>808</v>
      </c>
      <c r="C891" s="196"/>
      <c r="D891" s="196"/>
      <c r="E891" s="196"/>
      <c r="F891" s="195"/>
      <c r="G891" s="195" t="s">
        <v>809</v>
      </c>
      <c r="H891" s="196"/>
      <c r="I891" s="163"/>
      <c r="J891" s="163"/>
    </row>
    <row r="892" spans="1:10" s="113" customFormat="1">
      <c r="A892" s="163"/>
      <c r="B892" s="293" t="s">
        <v>1263</v>
      </c>
      <c r="C892" s="294"/>
      <c r="D892" s="294"/>
      <c r="E892" s="294"/>
      <c r="F892" s="293"/>
      <c r="G892" s="293"/>
      <c r="H892" s="294"/>
      <c r="I892" s="163"/>
      <c r="J892" s="163"/>
    </row>
    <row r="893" spans="1:10" s="113" customFormat="1" ht="98.4" customHeight="1">
      <c r="A893" s="163"/>
      <c r="B893" s="411" t="s">
        <v>1285</v>
      </c>
      <c r="C893" s="425"/>
      <c r="D893" s="425"/>
      <c r="E893" s="425"/>
      <c r="F893" s="425"/>
      <c r="G893" s="425"/>
      <c r="H893" s="425"/>
      <c r="I893" s="189"/>
      <c r="J893" s="163"/>
    </row>
    <row r="894" spans="1:10" s="113" customFormat="1">
      <c r="A894" s="163"/>
      <c r="B894" s="276"/>
      <c r="C894" s="278"/>
      <c r="D894" s="278"/>
      <c r="E894" s="278"/>
      <c r="F894" s="278"/>
      <c r="G894" s="278"/>
      <c r="H894" s="278"/>
      <c r="I894" s="278"/>
      <c r="J894" s="163"/>
    </row>
    <row r="895" spans="1:10" s="113" customFormat="1">
      <c r="A895" s="163"/>
      <c r="B895" s="275" t="s">
        <v>1265</v>
      </c>
      <c r="C895" s="278"/>
      <c r="D895" s="278"/>
      <c r="E895" s="278"/>
      <c r="F895" s="278"/>
      <c r="G895" s="278"/>
      <c r="H895" s="278"/>
      <c r="I895" s="278"/>
      <c r="J895" s="163"/>
    </row>
    <row r="896" spans="1:10" s="113" customFormat="1" ht="25.35" customHeight="1">
      <c r="A896" s="163"/>
      <c r="B896" s="411" t="s">
        <v>1286</v>
      </c>
      <c r="C896" s="411"/>
      <c r="D896" s="411"/>
      <c r="E896" s="411"/>
      <c r="F896" s="411"/>
      <c r="G896" s="411"/>
      <c r="H896" s="411"/>
      <c r="I896" s="163"/>
      <c r="J896" s="163"/>
    </row>
    <row r="897" spans="1:10" s="113" customFormat="1" ht="25.35" customHeight="1">
      <c r="A897" s="163"/>
      <c r="B897" s="276"/>
      <c r="C897" s="276"/>
      <c r="D897" s="276"/>
      <c r="E897" s="276"/>
      <c r="F897" s="276"/>
      <c r="G897" s="276"/>
      <c r="H897" s="276"/>
      <c r="I897" s="163"/>
      <c r="J897" s="163"/>
    </row>
    <row r="898" spans="1:10" s="113" customFormat="1" ht="21" customHeight="1">
      <c r="A898" s="163"/>
      <c r="B898" s="182" t="s">
        <v>795</v>
      </c>
      <c r="C898" s="164"/>
      <c r="D898" s="163"/>
      <c r="E898" s="163"/>
      <c r="F898" s="163"/>
      <c r="G898" s="163"/>
      <c r="H898" s="163"/>
      <c r="I898" s="163"/>
      <c r="J898" s="163"/>
    </row>
    <row r="899" spans="1:10" s="113" customFormat="1" ht="21" customHeight="1">
      <c r="A899" s="163"/>
      <c r="B899" s="182"/>
      <c r="C899" s="164"/>
      <c r="D899" s="163"/>
      <c r="E899" s="163"/>
      <c r="F899" s="163"/>
      <c r="G899" s="163"/>
      <c r="H899" s="163"/>
      <c r="I899" s="163"/>
      <c r="J899" s="163"/>
    </row>
    <row r="900" spans="1:10" s="113" customFormat="1" ht="21" customHeight="1">
      <c r="A900" s="163"/>
      <c r="B900" s="182" t="s">
        <v>796</v>
      </c>
      <c r="C900" s="428">
        <f>E905</f>
        <v>100000</v>
      </c>
      <c r="D900" s="428"/>
      <c r="E900" s="182" t="s">
        <v>529</v>
      </c>
      <c r="F900" s="163"/>
      <c r="G900" s="163"/>
      <c r="H900" s="163"/>
      <c r="I900" s="163"/>
      <c r="J900" s="163"/>
    </row>
    <row r="901" spans="1:10" s="113" customFormat="1" ht="21" customHeight="1">
      <c r="A901" s="163"/>
      <c r="B901" s="182"/>
      <c r="C901" s="235"/>
      <c r="D901" s="235"/>
      <c r="E901" s="182"/>
      <c r="F901" s="163"/>
      <c r="G901" s="163"/>
      <c r="H901" s="163"/>
      <c r="I901" s="163"/>
      <c r="J901" s="163"/>
    </row>
    <row r="902" spans="1:10" s="113" customFormat="1">
      <c r="A902" s="163"/>
      <c r="B902" s="423" t="s">
        <v>533</v>
      </c>
      <c r="C902" s="418" t="s">
        <v>534</v>
      </c>
      <c r="D902" s="419"/>
      <c r="E902" s="419"/>
      <c r="F902" s="419"/>
      <c r="G902" s="419"/>
      <c r="H902" s="420"/>
      <c r="I902" s="163"/>
      <c r="J902" s="163"/>
    </row>
    <row r="903" spans="1:10" s="113" customFormat="1">
      <c r="A903" s="163"/>
      <c r="B903" s="423"/>
      <c r="C903" s="178" t="s">
        <v>474</v>
      </c>
      <c r="D903" s="197" t="s">
        <v>523</v>
      </c>
      <c r="E903" s="197" t="s">
        <v>524</v>
      </c>
      <c r="F903" s="173" t="s">
        <v>525</v>
      </c>
      <c r="G903" s="173" t="s">
        <v>526</v>
      </c>
      <c r="H903" s="173" t="s">
        <v>527</v>
      </c>
      <c r="I903" s="163"/>
      <c r="J903" s="163"/>
    </row>
    <row r="904" spans="1:10" s="113" customFormat="1" ht="21" customHeight="1">
      <c r="A904" s="163"/>
      <c r="B904" s="198" t="s">
        <v>810</v>
      </c>
      <c r="C904" s="178" t="s">
        <v>712</v>
      </c>
      <c r="D904" s="330">
        <v>0</v>
      </c>
      <c r="E904" s="330">
        <v>1</v>
      </c>
      <c r="F904" s="330">
        <v>0</v>
      </c>
      <c r="G904" s="330">
        <v>0</v>
      </c>
      <c r="H904" s="330">
        <v>0</v>
      </c>
      <c r="I904" s="163"/>
      <c r="J904" s="163"/>
    </row>
    <row r="905" spans="1:10" s="112" customFormat="1" ht="21" customHeight="1">
      <c r="A905" s="182"/>
      <c r="B905" s="183" t="s">
        <v>528</v>
      </c>
      <c r="C905" s="184" t="s">
        <v>529</v>
      </c>
      <c r="D905" s="343">
        <v>0</v>
      </c>
      <c r="E905" s="346">
        <f>E906+E907</f>
        <v>100000</v>
      </c>
      <c r="F905" s="343">
        <v>0</v>
      </c>
      <c r="G905" s="343">
        <v>0</v>
      </c>
      <c r="H905" s="343">
        <v>0</v>
      </c>
      <c r="I905" s="182"/>
      <c r="J905" s="182"/>
    </row>
    <row r="906" spans="1:10" s="112" customFormat="1" ht="21" customHeight="1">
      <c r="A906" s="182"/>
      <c r="B906" s="183" t="s">
        <v>530</v>
      </c>
      <c r="C906" s="184" t="s">
        <v>529</v>
      </c>
      <c r="D906" s="343">
        <v>0</v>
      </c>
      <c r="E906" s="346">
        <f>สังเขป!J45</f>
        <v>100000</v>
      </c>
      <c r="F906" s="343">
        <v>0</v>
      </c>
      <c r="G906" s="343">
        <v>0</v>
      </c>
      <c r="H906" s="343">
        <v>0</v>
      </c>
      <c r="I906" s="182"/>
      <c r="J906" s="182"/>
    </row>
    <row r="907" spans="1:10" s="112" customFormat="1" ht="21" customHeight="1">
      <c r="A907" s="182"/>
      <c r="B907" s="183" t="s">
        <v>531</v>
      </c>
      <c r="C907" s="184" t="s">
        <v>529</v>
      </c>
      <c r="D907" s="343">
        <v>0</v>
      </c>
      <c r="E907" s="343">
        <v>0</v>
      </c>
      <c r="F907" s="343">
        <v>0</v>
      </c>
      <c r="G907" s="343">
        <v>0</v>
      </c>
      <c r="H907" s="343">
        <v>0</v>
      </c>
      <c r="I907" s="182"/>
      <c r="J907" s="182"/>
    </row>
    <row r="908" spans="1:10">
      <c r="A908" s="163"/>
      <c r="B908" s="163"/>
      <c r="C908" s="164"/>
      <c r="D908" s="163"/>
      <c r="E908" s="165"/>
      <c r="F908" s="163"/>
      <c r="G908" s="163"/>
      <c r="H908" s="163"/>
    </row>
    <row r="909" spans="1:10">
      <c r="A909" s="163"/>
      <c r="B909" s="176"/>
      <c r="C909" s="176"/>
      <c r="D909" s="189"/>
      <c r="E909" s="176"/>
      <c r="F909" s="176"/>
      <c r="G909" s="176"/>
      <c r="H909" s="176"/>
    </row>
    <row r="910" spans="1:10">
      <c r="A910" s="163"/>
      <c r="B910" s="276"/>
      <c r="C910" s="276"/>
      <c r="D910" s="278"/>
      <c r="E910" s="276"/>
      <c r="F910" s="276"/>
      <c r="G910" s="276"/>
      <c r="H910" s="276"/>
    </row>
    <row r="911" spans="1:10">
      <c r="A911" s="163"/>
      <c r="B911" s="276"/>
      <c r="C911" s="276"/>
      <c r="D911" s="278"/>
      <c r="E911" s="276"/>
      <c r="F911" s="276"/>
      <c r="G911" s="276"/>
      <c r="H911" s="276"/>
    </row>
    <row r="912" spans="1:10">
      <c r="A912" s="163"/>
      <c r="B912" s="276"/>
      <c r="C912" s="276"/>
      <c r="D912" s="278"/>
      <c r="E912" s="276"/>
      <c r="F912" s="276"/>
      <c r="G912" s="276"/>
      <c r="H912" s="276"/>
    </row>
    <row r="913" spans="1:8">
      <c r="A913" s="163"/>
      <c r="B913" s="276"/>
      <c r="C913" s="276"/>
      <c r="D913" s="278"/>
      <c r="E913" s="276"/>
      <c r="F913" s="276"/>
      <c r="G913" s="276"/>
      <c r="H913" s="276"/>
    </row>
    <row r="914" spans="1:8">
      <c r="A914" s="163"/>
      <c r="B914" s="276"/>
      <c r="C914" s="276"/>
      <c r="D914" s="278"/>
      <c r="E914" s="276"/>
      <c r="F914" s="276"/>
      <c r="G914" s="276"/>
      <c r="H914" s="276"/>
    </row>
    <row r="915" spans="1:8">
      <c r="A915" s="163"/>
      <c r="B915" s="276"/>
      <c r="C915" s="276"/>
      <c r="D915" s="278"/>
      <c r="E915" s="276"/>
      <c r="F915" s="276"/>
      <c r="G915" s="276"/>
      <c r="H915" s="276"/>
    </row>
    <row r="916" spans="1:8">
      <c r="A916" s="163"/>
      <c r="B916" s="276"/>
      <c r="C916" s="276"/>
      <c r="D916" s="278"/>
      <c r="E916" s="276"/>
      <c r="F916" s="276"/>
      <c r="G916" s="276"/>
      <c r="H916" s="276"/>
    </row>
    <row r="917" spans="1:8">
      <c r="A917" s="163"/>
      <c r="B917" s="276"/>
      <c r="C917" s="276"/>
      <c r="D917" s="278"/>
      <c r="E917" s="276"/>
      <c r="F917" s="276"/>
      <c r="G917" s="276"/>
      <c r="H917" s="276"/>
    </row>
    <row r="918" spans="1:8">
      <c r="A918" s="163"/>
      <c r="B918" s="276"/>
      <c r="C918" s="276"/>
      <c r="D918" s="278"/>
      <c r="E918" s="276"/>
      <c r="F918" s="276"/>
      <c r="G918" s="276"/>
      <c r="H918" s="276"/>
    </row>
    <row r="919" spans="1:8">
      <c r="A919" s="163"/>
      <c r="B919" s="276"/>
      <c r="C919" s="276"/>
      <c r="D919" s="278"/>
      <c r="E919" s="276"/>
      <c r="F919" s="276"/>
      <c r="G919" s="276"/>
      <c r="H919" s="276"/>
    </row>
    <row r="920" spans="1:8">
      <c r="A920" s="163"/>
      <c r="B920" s="276"/>
      <c r="C920" s="276"/>
      <c r="D920" s="278"/>
      <c r="E920" s="276"/>
      <c r="F920" s="276"/>
      <c r="G920" s="276"/>
      <c r="H920" s="276"/>
    </row>
    <row r="921" spans="1:8">
      <c r="A921" s="163"/>
      <c r="B921" s="276"/>
      <c r="C921" s="276"/>
      <c r="D921" s="278"/>
      <c r="E921" s="276"/>
      <c r="F921" s="276"/>
      <c r="G921" s="276"/>
      <c r="H921" s="276"/>
    </row>
    <row r="922" spans="1:8">
      <c r="A922" s="163"/>
      <c r="B922" s="276"/>
      <c r="C922" s="276"/>
      <c r="D922" s="278"/>
      <c r="E922" s="276"/>
      <c r="F922" s="276"/>
      <c r="G922" s="276"/>
      <c r="H922" s="276"/>
    </row>
    <row r="923" spans="1:8">
      <c r="A923" s="163"/>
      <c r="B923" s="276"/>
      <c r="C923" s="276"/>
      <c r="D923" s="278"/>
      <c r="E923" s="276"/>
      <c r="F923" s="276"/>
      <c r="G923" s="276"/>
      <c r="H923" s="276"/>
    </row>
    <row r="924" spans="1:8">
      <c r="A924" s="163"/>
      <c r="B924" s="276"/>
      <c r="C924" s="276"/>
      <c r="D924" s="278"/>
      <c r="E924" s="276"/>
      <c r="F924" s="276"/>
      <c r="G924" s="276"/>
      <c r="H924" s="276"/>
    </row>
    <row r="925" spans="1:8">
      <c r="A925" s="163"/>
      <c r="B925" s="276"/>
      <c r="C925" s="276"/>
      <c r="D925" s="278"/>
      <c r="E925" s="276"/>
      <c r="F925" s="276"/>
      <c r="G925" s="276"/>
      <c r="H925" s="276"/>
    </row>
    <row r="926" spans="1:8">
      <c r="A926" s="163"/>
      <c r="B926" s="276"/>
      <c r="C926" s="276"/>
      <c r="D926" s="278"/>
      <c r="E926" s="276"/>
      <c r="F926" s="276"/>
      <c r="G926" s="276"/>
      <c r="H926" s="276"/>
    </row>
    <row r="927" spans="1:8">
      <c r="A927" s="163"/>
      <c r="B927" s="276"/>
      <c r="C927" s="276"/>
      <c r="D927" s="278"/>
      <c r="E927" s="276"/>
      <c r="F927" s="276"/>
      <c r="G927" s="276"/>
      <c r="H927" s="276"/>
    </row>
    <row r="928" spans="1:8">
      <c r="A928" s="163"/>
      <c r="B928" s="276"/>
      <c r="C928" s="276"/>
      <c r="D928" s="278"/>
      <c r="E928" s="276"/>
      <c r="F928" s="276"/>
      <c r="G928" s="276"/>
      <c r="H928" s="276"/>
    </row>
    <row r="929" spans="1:8">
      <c r="A929" s="163"/>
      <c r="B929" s="276"/>
      <c r="C929" s="276"/>
      <c r="D929" s="278"/>
      <c r="E929" s="276"/>
      <c r="F929" s="276"/>
      <c r="G929" s="276"/>
      <c r="H929" s="276"/>
    </row>
    <row r="930" spans="1:8">
      <c r="A930" s="163"/>
      <c r="B930" s="276"/>
      <c r="C930" s="276"/>
      <c r="D930" s="278"/>
      <c r="E930" s="276"/>
      <c r="F930" s="276"/>
      <c r="G930" s="276"/>
      <c r="H930" s="276"/>
    </row>
    <row r="931" spans="1:8" ht="31.5" customHeight="1">
      <c r="A931" s="163"/>
      <c r="B931" s="167" t="s">
        <v>759</v>
      </c>
      <c r="C931" s="168"/>
      <c r="D931" s="169"/>
      <c r="E931" s="170"/>
      <c r="F931" s="169"/>
      <c r="G931" s="169"/>
      <c r="H931" s="169"/>
    </row>
    <row r="932" spans="1:8" ht="21" customHeight="1">
      <c r="A932" s="163"/>
      <c r="B932" s="422" t="s">
        <v>1028</v>
      </c>
      <c r="C932" s="422"/>
      <c r="D932" s="422"/>
      <c r="E932" s="422"/>
      <c r="F932" s="422"/>
      <c r="G932" s="422"/>
      <c r="H932" s="422"/>
    </row>
    <row r="933" spans="1:8" ht="21" customHeight="1">
      <c r="A933" s="163"/>
      <c r="B933" s="189" t="s">
        <v>636</v>
      </c>
      <c r="C933" s="176"/>
      <c r="D933" s="176"/>
      <c r="E933" s="176"/>
      <c r="F933" s="176"/>
      <c r="G933" s="176"/>
      <c r="H933" s="176"/>
    </row>
    <row r="934" spans="1:8">
      <c r="A934" s="163"/>
      <c r="B934" s="189" t="s">
        <v>760</v>
      </c>
      <c r="C934" s="176"/>
      <c r="D934" s="176"/>
      <c r="E934" s="176"/>
      <c r="F934" s="176"/>
      <c r="G934" s="176"/>
      <c r="H934" s="176"/>
    </row>
    <row r="935" spans="1:8">
      <c r="A935" s="163"/>
      <c r="B935" s="189" t="s">
        <v>761</v>
      </c>
      <c r="C935" s="176"/>
      <c r="D935" s="176"/>
      <c r="E935" s="176"/>
      <c r="F935" s="176"/>
      <c r="G935" s="176"/>
      <c r="H935" s="176"/>
    </row>
    <row r="936" spans="1:8">
      <c r="A936" s="163"/>
      <c r="B936" s="278"/>
      <c r="C936" s="276"/>
      <c r="D936" s="276"/>
      <c r="E936" s="276"/>
      <c r="F936" s="276"/>
      <c r="G936" s="276"/>
      <c r="H936" s="276"/>
    </row>
    <row r="937" spans="1:8" ht="21" customHeight="1">
      <c r="A937" s="163"/>
      <c r="B937" s="416" t="s">
        <v>1029</v>
      </c>
      <c r="C937" s="416"/>
      <c r="D937" s="416"/>
      <c r="E937" s="416"/>
      <c r="F937" s="416"/>
      <c r="G937" s="416"/>
      <c r="H937" s="416"/>
    </row>
    <row r="938" spans="1:8" ht="21" customHeight="1">
      <c r="A938" s="163"/>
      <c r="B938" s="189" t="s">
        <v>762</v>
      </c>
      <c r="C938" s="176"/>
      <c r="D938" s="176"/>
      <c r="E938" s="176"/>
      <c r="F938" s="176"/>
      <c r="G938" s="176"/>
      <c r="H938" s="176"/>
    </row>
    <row r="939" spans="1:8" ht="21" customHeight="1">
      <c r="A939" s="163"/>
      <c r="B939" s="189" t="s">
        <v>763</v>
      </c>
      <c r="C939" s="176"/>
      <c r="D939" s="176"/>
      <c r="E939" s="176"/>
      <c r="F939" s="176"/>
      <c r="G939" s="176"/>
      <c r="H939" s="176"/>
    </row>
    <row r="940" spans="1:8">
      <c r="A940" s="163"/>
      <c r="B940" s="185"/>
      <c r="C940" s="176"/>
      <c r="D940" s="176"/>
      <c r="E940" s="176"/>
      <c r="F940" s="176"/>
      <c r="G940" s="176"/>
      <c r="H940" s="176"/>
    </row>
    <row r="941" spans="1:8">
      <c r="A941" s="163"/>
      <c r="B941" s="421" t="s">
        <v>533</v>
      </c>
      <c r="C941" s="410" t="s">
        <v>534</v>
      </c>
      <c r="D941" s="410"/>
      <c r="E941" s="410"/>
      <c r="F941" s="410"/>
      <c r="G941" s="410"/>
      <c r="H941" s="410"/>
    </row>
    <row r="942" spans="1:8">
      <c r="A942" s="163"/>
      <c r="B942" s="421"/>
      <c r="C942" s="178" t="s">
        <v>474</v>
      </c>
      <c r="D942" s="172" t="s">
        <v>523</v>
      </c>
      <c r="E942" s="172" t="s">
        <v>524</v>
      </c>
      <c r="F942" s="173" t="s">
        <v>525</v>
      </c>
      <c r="G942" s="173" t="s">
        <v>526</v>
      </c>
      <c r="H942" s="173" t="s">
        <v>527</v>
      </c>
    </row>
    <row r="943" spans="1:8">
      <c r="A943" s="163"/>
      <c r="B943" s="179" t="s">
        <v>764</v>
      </c>
      <c r="C943" s="178" t="s">
        <v>477</v>
      </c>
      <c r="D943" s="327">
        <v>0</v>
      </c>
      <c r="E943" s="297">
        <v>0</v>
      </c>
      <c r="F943" s="297">
        <v>0</v>
      </c>
      <c r="G943" s="297">
        <v>0</v>
      </c>
      <c r="H943" s="297">
        <v>0</v>
      </c>
    </row>
    <row r="944" spans="1:8" ht="98.4">
      <c r="A944" s="163"/>
      <c r="B944" s="179" t="s">
        <v>765</v>
      </c>
      <c r="C944" s="178" t="s">
        <v>482</v>
      </c>
      <c r="D944" s="297">
        <v>12</v>
      </c>
      <c r="E944" s="297">
        <v>12</v>
      </c>
      <c r="F944" s="297">
        <v>12</v>
      </c>
      <c r="G944" s="297">
        <v>12</v>
      </c>
      <c r="H944" s="297">
        <v>12</v>
      </c>
    </row>
    <row r="945" spans="1:8">
      <c r="A945" s="163"/>
      <c r="B945" s="179" t="s">
        <v>766</v>
      </c>
      <c r="C945" s="178" t="s">
        <v>767</v>
      </c>
      <c r="D945" s="297">
        <v>11</v>
      </c>
      <c r="E945" s="297">
        <v>11</v>
      </c>
      <c r="F945" s="297">
        <v>11</v>
      </c>
      <c r="G945" s="297">
        <v>11</v>
      </c>
      <c r="H945" s="297">
        <v>11</v>
      </c>
    </row>
    <row r="946" spans="1:8">
      <c r="A946" s="163"/>
      <c r="B946" s="179" t="s">
        <v>768</v>
      </c>
      <c r="C946" s="178" t="s">
        <v>550</v>
      </c>
      <c r="D946" s="297">
        <v>2414</v>
      </c>
      <c r="E946" s="297">
        <v>2438</v>
      </c>
      <c r="F946" s="297">
        <v>2462</v>
      </c>
      <c r="G946" s="297">
        <v>2487</v>
      </c>
      <c r="H946" s="297">
        <v>2239</v>
      </c>
    </row>
    <row r="947" spans="1:8">
      <c r="A947" s="163"/>
      <c r="B947" s="179" t="s">
        <v>769</v>
      </c>
      <c r="C947" s="178" t="s">
        <v>482</v>
      </c>
      <c r="D947" s="297">
        <v>30</v>
      </c>
      <c r="E947" s="297">
        <v>32</v>
      </c>
      <c r="F947" s="297">
        <v>34</v>
      </c>
      <c r="G947" s="297">
        <v>36</v>
      </c>
      <c r="H947" s="297">
        <v>36</v>
      </c>
    </row>
    <row r="948" spans="1:8">
      <c r="A948" s="163"/>
      <c r="B948" s="183" t="s">
        <v>528</v>
      </c>
      <c r="C948" s="184" t="s">
        <v>529</v>
      </c>
      <c r="D948" s="317">
        <f>+D949+D950</f>
        <v>3184825</v>
      </c>
      <c r="E948" s="318">
        <f>+E949+E950</f>
        <v>1600740</v>
      </c>
      <c r="F948" s="343">
        <v>0</v>
      </c>
      <c r="G948" s="343">
        <v>0</v>
      </c>
      <c r="H948" s="343">
        <v>0</v>
      </c>
    </row>
    <row r="949" spans="1:8">
      <c r="A949" s="163"/>
      <c r="B949" s="183" t="s">
        <v>530</v>
      </c>
      <c r="C949" s="184" t="s">
        <v>529</v>
      </c>
      <c r="D949" s="324">
        <f>11418025-8233200</f>
        <v>3184825</v>
      </c>
      <c r="E949" s="320">
        <f>สังเขป!J47</f>
        <v>1600740</v>
      </c>
      <c r="F949" s="343">
        <v>0</v>
      </c>
      <c r="G949" s="343">
        <v>0</v>
      </c>
      <c r="H949" s="343">
        <v>0</v>
      </c>
    </row>
    <row r="950" spans="1:8">
      <c r="A950" s="163"/>
      <c r="B950" s="183" t="s">
        <v>531</v>
      </c>
      <c r="C950" s="184" t="s">
        <v>529</v>
      </c>
      <c r="D950" s="317">
        <v>0</v>
      </c>
      <c r="E950" s="317">
        <v>0</v>
      </c>
      <c r="F950" s="343">
        <v>0</v>
      </c>
      <c r="G950" s="343">
        <v>0</v>
      </c>
      <c r="H950" s="343">
        <v>0</v>
      </c>
    </row>
    <row r="951" spans="1:8">
      <c r="A951" s="163"/>
      <c r="B951" s="185"/>
      <c r="C951" s="186"/>
      <c r="D951" s="187"/>
      <c r="E951" s="188"/>
      <c r="F951" s="187"/>
      <c r="G951" s="187"/>
      <c r="H951" s="187"/>
    </row>
    <row r="952" spans="1:8">
      <c r="A952" s="163"/>
      <c r="B952" s="275"/>
      <c r="C952" s="186"/>
      <c r="D952" s="187"/>
      <c r="E952" s="188"/>
      <c r="F952" s="187"/>
      <c r="G952" s="187"/>
      <c r="H952" s="187"/>
    </row>
    <row r="953" spans="1:8">
      <c r="A953" s="163"/>
      <c r="B953" s="275"/>
      <c r="C953" s="186"/>
      <c r="D953" s="187"/>
      <c r="E953" s="188"/>
      <c r="F953" s="187"/>
      <c r="G953" s="187"/>
      <c r="H953" s="187"/>
    </row>
    <row r="954" spans="1:8">
      <c r="A954" s="163"/>
      <c r="B954" s="275"/>
      <c r="C954" s="186"/>
      <c r="D954" s="187"/>
      <c r="E954" s="188"/>
      <c r="F954" s="187"/>
      <c r="G954" s="187"/>
      <c r="H954" s="187"/>
    </row>
    <row r="955" spans="1:8">
      <c r="A955" s="163"/>
      <c r="B955" s="275"/>
      <c r="C955" s="186"/>
      <c r="D955" s="187"/>
      <c r="E955" s="188"/>
      <c r="F955" s="187"/>
      <c r="G955" s="187"/>
      <c r="H955" s="187"/>
    </row>
    <row r="956" spans="1:8">
      <c r="A956" s="163"/>
      <c r="B956" s="275"/>
      <c r="C956" s="186"/>
      <c r="D956" s="187"/>
      <c r="E956" s="188"/>
      <c r="F956" s="187"/>
      <c r="G956" s="187"/>
      <c r="H956" s="187"/>
    </row>
    <row r="957" spans="1:8">
      <c r="A957" s="163"/>
      <c r="B957" s="275"/>
      <c r="C957" s="186"/>
      <c r="D957" s="187"/>
      <c r="E957" s="188"/>
      <c r="F957" s="187"/>
      <c r="G957" s="187"/>
      <c r="H957" s="187"/>
    </row>
    <row r="958" spans="1:8">
      <c r="A958" s="163"/>
      <c r="B958" s="275"/>
      <c r="C958" s="186"/>
      <c r="D958" s="187"/>
      <c r="E958" s="188"/>
      <c r="F958" s="187"/>
      <c r="G958" s="187"/>
      <c r="H958" s="187"/>
    </row>
    <row r="959" spans="1:8">
      <c r="A959" s="163"/>
      <c r="B959" s="275"/>
      <c r="C959" s="186"/>
      <c r="D959" s="187"/>
      <c r="E959" s="188"/>
      <c r="F959" s="187"/>
      <c r="G959" s="187"/>
      <c r="H959" s="187"/>
    </row>
    <row r="960" spans="1:8">
      <c r="A960" s="163"/>
      <c r="B960" s="275"/>
      <c r="C960" s="186"/>
      <c r="D960" s="187"/>
      <c r="E960" s="188"/>
      <c r="F960" s="187"/>
      <c r="G960" s="187"/>
      <c r="H960" s="187"/>
    </row>
    <row r="961" spans="1:8">
      <c r="A961" s="163"/>
      <c r="B961" s="275"/>
      <c r="C961" s="186"/>
      <c r="D961" s="187"/>
      <c r="E961" s="188"/>
      <c r="F961" s="187"/>
      <c r="G961" s="187"/>
      <c r="H961" s="187"/>
    </row>
    <row r="962" spans="1:8">
      <c r="A962" s="163"/>
      <c r="B962" s="275"/>
      <c r="C962" s="186"/>
      <c r="D962" s="187"/>
      <c r="E962" s="188"/>
      <c r="F962" s="187"/>
      <c r="G962" s="187"/>
      <c r="H962" s="187"/>
    </row>
    <row r="963" spans="1:8">
      <c r="A963" s="163"/>
      <c r="B963" s="275"/>
      <c r="C963" s="186"/>
      <c r="D963" s="187"/>
      <c r="E963" s="188"/>
      <c r="F963" s="187"/>
      <c r="G963" s="187"/>
      <c r="H963" s="187"/>
    </row>
    <row r="964" spans="1:8">
      <c r="A964" s="163"/>
      <c r="B964" s="275"/>
      <c r="C964" s="186"/>
      <c r="D964" s="187"/>
      <c r="E964" s="188"/>
      <c r="F964" s="187"/>
      <c r="G964" s="187"/>
      <c r="H964" s="187"/>
    </row>
    <row r="965" spans="1:8">
      <c r="A965" s="163"/>
      <c r="B965" s="275"/>
      <c r="C965" s="186"/>
      <c r="D965" s="187"/>
      <c r="E965" s="188"/>
      <c r="F965" s="187"/>
      <c r="G965" s="187"/>
      <c r="H965" s="187"/>
    </row>
    <row r="966" spans="1:8">
      <c r="A966" s="163"/>
      <c r="B966" s="275"/>
      <c r="C966" s="186"/>
      <c r="D966" s="187"/>
      <c r="E966" s="188"/>
      <c r="F966" s="187"/>
      <c r="G966" s="187"/>
      <c r="H966" s="187"/>
    </row>
    <row r="967" spans="1:8">
      <c r="A967" s="163"/>
      <c r="B967" s="275"/>
      <c r="C967" s="186"/>
      <c r="D967" s="187"/>
      <c r="E967" s="188"/>
      <c r="F967" s="187"/>
      <c r="G967" s="187"/>
      <c r="H967" s="187"/>
    </row>
    <row r="968" spans="1:8">
      <c r="A968" s="163"/>
      <c r="B968" s="275"/>
      <c r="C968" s="186"/>
      <c r="D968" s="187"/>
      <c r="E968" s="188"/>
      <c r="F968" s="187"/>
      <c r="G968" s="187"/>
      <c r="H968" s="187"/>
    </row>
    <row r="969" spans="1:8">
      <c r="A969" s="163"/>
      <c r="B969" s="275"/>
      <c r="C969" s="186"/>
      <c r="D969" s="187"/>
      <c r="E969" s="188"/>
      <c r="F969" s="187"/>
      <c r="G969" s="187"/>
      <c r="H969" s="187"/>
    </row>
    <row r="970" spans="1:8">
      <c r="A970" s="163"/>
      <c r="B970" s="167" t="s">
        <v>770</v>
      </c>
      <c r="C970" s="168"/>
      <c r="D970" s="169"/>
      <c r="E970" s="170"/>
      <c r="F970" s="169"/>
      <c r="G970" s="169"/>
      <c r="H970" s="169"/>
    </row>
    <row r="971" spans="1:8">
      <c r="A971" s="163"/>
      <c r="B971" s="424" t="s">
        <v>1030</v>
      </c>
      <c r="C971" s="424"/>
      <c r="D971" s="424"/>
      <c r="E971" s="424"/>
      <c r="F971" s="424"/>
      <c r="G971" s="424"/>
      <c r="H971" s="424"/>
    </row>
    <row r="972" spans="1:8">
      <c r="A972" s="163"/>
      <c r="B972" s="189" t="s">
        <v>771</v>
      </c>
      <c r="C972" s="176"/>
      <c r="D972" s="176"/>
      <c r="E972" s="176"/>
      <c r="F972" s="176"/>
      <c r="G972" s="176"/>
      <c r="H972" s="176"/>
    </row>
    <row r="973" spans="1:8">
      <c r="A973" s="163"/>
      <c r="B973" s="189" t="s">
        <v>772</v>
      </c>
      <c r="C973" s="176"/>
      <c r="D973" s="176"/>
      <c r="E973" s="176"/>
      <c r="F973" s="176"/>
      <c r="G973" s="176"/>
      <c r="H973" s="176"/>
    </row>
    <row r="974" spans="1:8">
      <c r="A974" s="163"/>
      <c r="B974" s="189" t="s">
        <v>773</v>
      </c>
      <c r="C974" s="176"/>
      <c r="D974" s="176"/>
      <c r="E974" s="176"/>
      <c r="F974" s="176"/>
      <c r="G974" s="176"/>
      <c r="H974" s="176"/>
    </row>
    <row r="975" spans="1:8">
      <c r="A975" s="163"/>
      <c r="B975" s="189" t="s">
        <v>774</v>
      </c>
      <c r="C975" s="176"/>
      <c r="D975" s="176"/>
      <c r="E975" s="176"/>
      <c r="F975" s="176"/>
      <c r="G975" s="176"/>
      <c r="H975" s="176"/>
    </row>
    <row r="976" spans="1:8">
      <c r="A976" s="163"/>
      <c r="B976" s="189" t="s">
        <v>775</v>
      </c>
      <c r="C976" s="176"/>
      <c r="D976" s="176"/>
      <c r="E976" s="176"/>
      <c r="F976" s="176"/>
      <c r="G976" s="176"/>
      <c r="H976" s="176"/>
    </row>
    <row r="977" spans="1:8">
      <c r="A977" s="163"/>
      <c r="B977" s="278"/>
      <c r="C977" s="276"/>
      <c r="D977" s="276"/>
      <c r="E977" s="276"/>
      <c r="F977" s="276"/>
      <c r="G977" s="276"/>
      <c r="H977" s="276"/>
    </row>
    <row r="978" spans="1:8" ht="29.25" customHeight="1">
      <c r="A978" s="163"/>
      <c r="B978" s="416" t="s">
        <v>1031</v>
      </c>
      <c r="C978" s="411"/>
      <c r="D978" s="411"/>
      <c r="E978" s="411"/>
      <c r="F978" s="411"/>
      <c r="G978" s="411"/>
      <c r="H978" s="411"/>
    </row>
    <row r="979" spans="1:8">
      <c r="A979" s="163"/>
      <c r="B979" s="185"/>
      <c r="C979" s="176"/>
      <c r="D979" s="176"/>
      <c r="E979" s="208"/>
      <c r="F979" s="176"/>
      <c r="G979" s="176"/>
      <c r="H979" s="176"/>
    </row>
    <row r="980" spans="1:8">
      <c r="A980" s="163"/>
      <c r="B980" s="421" t="s">
        <v>533</v>
      </c>
      <c r="C980" s="410" t="s">
        <v>534</v>
      </c>
      <c r="D980" s="410"/>
      <c r="E980" s="410"/>
      <c r="F980" s="410"/>
      <c r="G980" s="410"/>
      <c r="H980" s="410"/>
    </row>
    <row r="981" spans="1:8">
      <c r="A981" s="163"/>
      <c r="B981" s="421"/>
      <c r="C981" s="178" t="s">
        <v>474</v>
      </c>
      <c r="D981" s="172" t="s">
        <v>523</v>
      </c>
      <c r="E981" s="172" t="s">
        <v>524</v>
      </c>
      <c r="F981" s="173" t="s">
        <v>525</v>
      </c>
      <c r="G981" s="173" t="s">
        <v>526</v>
      </c>
      <c r="H981" s="173" t="s">
        <v>527</v>
      </c>
    </row>
    <row r="982" spans="1:8" ht="21" customHeight="1">
      <c r="A982" s="163"/>
      <c r="B982" s="179" t="s">
        <v>776</v>
      </c>
      <c r="C982" s="178" t="s">
        <v>550</v>
      </c>
      <c r="D982" s="348">
        <v>2296</v>
      </c>
      <c r="E982" s="357">
        <v>2320</v>
      </c>
      <c r="F982" s="357">
        <v>2343</v>
      </c>
      <c r="G982" s="357">
        <v>2366</v>
      </c>
      <c r="H982" s="357">
        <v>2390</v>
      </c>
    </row>
    <row r="983" spans="1:8" ht="21" customHeight="1">
      <c r="A983" s="163"/>
      <c r="B983" s="179" t="s">
        <v>777</v>
      </c>
      <c r="C983" s="178" t="s">
        <v>550</v>
      </c>
      <c r="D983" s="348">
        <v>118</v>
      </c>
      <c r="E983" s="211">
        <v>119</v>
      </c>
      <c r="F983" s="211">
        <v>120</v>
      </c>
      <c r="G983" s="211">
        <v>121</v>
      </c>
      <c r="H983" s="211">
        <v>122</v>
      </c>
    </row>
    <row r="984" spans="1:8" ht="21" customHeight="1">
      <c r="A984" s="163"/>
      <c r="B984" s="179" t="s">
        <v>778</v>
      </c>
      <c r="C984" s="178" t="s">
        <v>550</v>
      </c>
      <c r="D984" s="348">
        <v>0</v>
      </c>
      <c r="E984" s="348">
        <v>0</v>
      </c>
      <c r="F984" s="348">
        <v>0</v>
      </c>
      <c r="G984" s="348">
        <v>0</v>
      </c>
      <c r="H984" s="348"/>
    </row>
    <row r="985" spans="1:8" ht="21" customHeight="1">
      <c r="A985" s="163"/>
      <c r="B985" s="179" t="s">
        <v>779</v>
      </c>
      <c r="C985" s="178" t="s">
        <v>550</v>
      </c>
      <c r="D985" s="348">
        <v>313</v>
      </c>
      <c r="E985" s="211">
        <v>316</v>
      </c>
      <c r="F985" s="211">
        <v>319</v>
      </c>
      <c r="G985" s="211">
        <v>322</v>
      </c>
      <c r="H985" s="211">
        <v>325</v>
      </c>
    </row>
    <row r="986" spans="1:8" ht="21" customHeight="1">
      <c r="A986" s="163"/>
      <c r="B986" s="179" t="s">
        <v>780</v>
      </c>
      <c r="C986" s="178" t="s">
        <v>550</v>
      </c>
      <c r="D986" s="348">
        <v>160</v>
      </c>
      <c r="E986" s="211">
        <v>160</v>
      </c>
      <c r="F986" s="211">
        <v>160</v>
      </c>
      <c r="G986" s="211">
        <v>160</v>
      </c>
      <c r="H986" s="211">
        <v>160</v>
      </c>
    </row>
    <row r="987" spans="1:8" ht="21" customHeight="1">
      <c r="A987" s="199"/>
      <c r="B987" s="200" t="s">
        <v>781</v>
      </c>
      <c r="C987" s="201" t="s">
        <v>782</v>
      </c>
      <c r="D987" s="358">
        <v>200</v>
      </c>
      <c r="E987" s="359">
        <v>200</v>
      </c>
      <c r="F987" s="359">
        <v>200</v>
      </c>
      <c r="G987" s="359">
        <v>200</v>
      </c>
      <c r="H987" s="359">
        <v>200</v>
      </c>
    </row>
    <row r="988" spans="1:8" ht="21" customHeight="1">
      <c r="A988" s="199"/>
      <c r="B988" s="200" t="s">
        <v>783</v>
      </c>
      <c r="C988" s="201" t="s">
        <v>782</v>
      </c>
      <c r="D988" s="358">
        <v>200</v>
      </c>
      <c r="E988" s="359">
        <v>200</v>
      </c>
      <c r="F988" s="359">
        <v>200</v>
      </c>
      <c r="G988" s="359">
        <v>200</v>
      </c>
      <c r="H988" s="359">
        <v>200</v>
      </c>
    </row>
    <row r="989" spans="1:8" ht="21" customHeight="1">
      <c r="A989" s="163"/>
      <c r="B989" s="179" t="s">
        <v>784</v>
      </c>
      <c r="C989" s="178" t="s">
        <v>785</v>
      </c>
      <c r="D989" s="348">
        <v>37</v>
      </c>
      <c r="E989" s="211">
        <v>37</v>
      </c>
      <c r="F989" s="211">
        <v>37</v>
      </c>
      <c r="G989" s="211">
        <v>37</v>
      </c>
      <c r="H989" s="211">
        <v>37</v>
      </c>
    </row>
    <row r="990" spans="1:8" ht="21" customHeight="1">
      <c r="A990" s="163"/>
      <c r="B990" s="179" t="s">
        <v>786</v>
      </c>
      <c r="C990" s="178" t="s">
        <v>540</v>
      </c>
      <c r="D990" s="348">
        <v>15775</v>
      </c>
      <c r="E990" s="357">
        <v>15775</v>
      </c>
      <c r="F990" s="357">
        <v>15775</v>
      </c>
      <c r="G990" s="357">
        <v>15775</v>
      </c>
      <c r="H990" s="357">
        <v>15775</v>
      </c>
    </row>
    <row r="991" spans="1:8" ht="21" customHeight="1">
      <c r="A991" s="163"/>
      <c r="B991" s="183" t="s">
        <v>528</v>
      </c>
      <c r="C991" s="184" t="s">
        <v>529</v>
      </c>
      <c r="D991" s="317">
        <f>+D992+D993</f>
        <v>27170385</v>
      </c>
      <c r="E991" s="318">
        <f>+E992+E993</f>
        <v>36649860</v>
      </c>
      <c r="F991" s="343">
        <v>0</v>
      </c>
      <c r="G991" s="343">
        <v>0</v>
      </c>
      <c r="H991" s="343">
        <v>0</v>
      </c>
    </row>
    <row r="992" spans="1:8" ht="21" customHeight="1">
      <c r="A992" s="163"/>
      <c r="B992" s="183" t="s">
        <v>530</v>
      </c>
      <c r="C992" s="184" t="s">
        <v>529</v>
      </c>
      <c r="D992" s="324">
        <f>32660785-5490400</f>
        <v>27170385</v>
      </c>
      <c r="E992" s="320">
        <f>สังเขป!J48</f>
        <v>36649860</v>
      </c>
      <c r="F992" s="343">
        <v>0</v>
      </c>
      <c r="G992" s="343">
        <v>0</v>
      </c>
      <c r="H992" s="343">
        <v>0</v>
      </c>
    </row>
    <row r="993" spans="1:8" ht="21" customHeight="1">
      <c r="A993" s="163"/>
      <c r="B993" s="183" t="s">
        <v>531</v>
      </c>
      <c r="C993" s="184" t="s">
        <v>529</v>
      </c>
      <c r="D993" s="317">
        <v>0</v>
      </c>
      <c r="E993" s="317">
        <v>0</v>
      </c>
      <c r="F993" s="343">
        <v>0</v>
      </c>
      <c r="G993" s="343">
        <v>0</v>
      </c>
      <c r="H993" s="343">
        <v>0</v>
      </c>
    </row>
    <row r="994" spans="1:8">
      <c r="A994" s="163"/>
      <c r="B994" s="163"/>
      <c r="C994" s="164"/>
      <c r="D994" s="163"/>
      <c r="E994" s="165"/>
      <c r="F994" s="163"/>
      <c r="G994" s="163"/>
      <c r="H994" s="163"/>
    </row>
  </sheetData>
  <mergeCells count="107">
    <mergeCell ref="A2:H2"/>
    <mergeCell ref="A3:H3"/>
    <mergeCell ref="B120:H120"/>
    <mergeCell ref="B797:B798"/>
    <mergeCell ref="C797:H797"/>
    <mergeCell ref="B638:H638"/>
    <mergeCell ref="B533:B534"/>
    <mergeCell ref="C533:H533"/>
    <mergeCell ref="B566:H566"/>
    <mergeCell ref="B574:B575"/>
    <mergeCell ref="C574:H574"/>
    <mergeCell ref="B602:H602"/>
    <mergeCell ref="B606:H606"/>
    <mergeCell ref="B609:B610"/>
    <mergeCell ref="C609:H609"/>
    <mergeCell ref="B571:H571"/>
    <mergeCell ref="B774:H774"/>
    <mergeCell ref="B382:H382"/>
    <mergeCell ref="B384:B385"/>
    <mergeCell ref="C384:H384"/>
    <mergeCell ref="B426:H426"/>
    <mergeCell ref="B428:B429"/>
    <mergeCell ref="C428:H428"/>
    <mergeCell ref="B339:B340"/>
    <mergeCell ref="B739:H739"/>
    <mergeCell ref="C838:D838"/>
    <mergeCell ref="C683:H683"/>
    <mergeCell ref="B707:H707"/>
    <mergeCell ref="B710:H710"/>
    <mergeCell ref="C713:D713"/>
    <mergeCell ref="B715:B716"/>
    <mergeCell ref="C715:H715"/>
    <mergeCell ref="B746:B747"/>
    <mergeCell ref="C746:H746"/>
    <mergeCell ref="B980:B981"/>
    <mergeCell ref="C980:H980"/>
    <mergeCell ref="B932:H932"/>
    <mergeCell ref="B937:H937"/>
    <mergeCell ref="B941:B942"/>
    <mergeCell ref="C941:H941"/>
    <mergeCell ref="B971:H971"/>
    <mergeCell ref="B978:H978"/>
    <mergeCell ref="B862:H862"/>
    <mergeCell ref="B866:H866"/>
    <mergeCell ref="B870:B871"/>
    <mergeCell ref="C870:H870"/>
    <mergeCell ref="C900:D900"/>
    <mergeCell ref="B902:B903"/>
    <mergeCell ref="C902:H902"/>
    <mergeCell ref="B893:H893"/>
    <mergeCell ref="B896:H896"/>
    <mergeCell ref="B839:B840"/>
    <mergeCell ref="B459:H459"/>
    <mergeCell ref="B461:B462"/>
    <mergeCell ref="C461:H461"/>
    <mergeCell ref="B499:H499"/>
    <mergeCell ref="B500:C500"/>
    <mergeCell ref="B502:B503"/>
    <mergeCell ref="C502:H502"/>
    <mergeCell ref="B527:H527"/>
    <mergeCell ref="B530:H530"/>
    <mergeCell ref="C839:H839"/>
    <mergeCell ref="B642:H642"/>
    <mergeCell ref="B645:B646"/>
    <mergeCell ref="C645:H645"/>
    <mergeCell ref="B831:H831"/>
    <mergeCell ref="B834:H834"/>
    <mergeCell ref="B674:H674"/>
    <mergeCell ref="B677:H677"/>
    <mergeCell ref="C681:D681"/>
    <mergeCell ref="B683:B684"/>
    <mergeCell ref="B782:H782"/>
    <mergeCell ref="B785:B786"/>
    <mergeCell ref="C785:H785"/>
    <mergeCell ref="B744:H744"/>
    <mergeCell ref="C339:H339"/>
    <mergeCell ref="B192:B193"/>
    <mergeCell ref="C192:H192"/>
    <mergeCell ref="B226:B227"/>
    <mergeCell ref="C226:H226"/>
    <mergeCell ref="B264:B265"/>
    <mergeCell ref="C264:H264"/>
    <mergeCell ref="B296:H296"/>
    <mergeCell ref="B300:H300"/>
    <mergeCell ref="B302:B303"/>
    <mergeCell ref="C302:H302"/>
    <mergeCell ref="B337:H337"/>
    <mergeCell ref="B122:B123"/>
    <mergeCell ref="C122:H122"/>
    <mergeCell ref="B157:H157"/>
    <mergeCell ref="B159:B160"/>
    <mergeCell ref="C159:H159"/>
    <mergeCell ref="B50:B51"/>
    <mergeCell ref="C50:H50"/>
    <mergeCell ref="B10:B11"/>
    <mergeCell ref="C10:H10"/>
    <mergeCell ref="B18:H18"/>
    <mergeCell ref="B19:H19"/>
    <mergeCell ref="B21:H21"/>
    <mergeCell ref="B23:B24"/>
    <mergeCell ref="C23:H23"/>
    <mergeCell ref="B48:H48"/>
    <mergeCell ref="B79:H79"/>
    <mergeCell ref="B82:H82"/>
    <mergeCell ref="C84:D84"/>
    <mergeCell ref="B86:B87"/>
    <mergeCell ref="C86:H86"/>
  </mergeCells>
  <pageMargins left="1.1811023622047245" right="0.59055118110236227" top="0.98425196850393704" bottom="0.59055118110236227" header="0.31496062992125984" footer="0.31496062992125984"/>
  <pageSetup paperSize="9" scale="70" firstPageNumber="3" orientation="portrait" useFirstPageNumber="1" r:id="rId1"/>
  <headerFooter>
    <oddHeader>&amp;C&amp;"TH SarabunPSK,ธรรมดา"&amp;16
&amp;P</oddHeader>
  </headerFooter>
  <ignoredErrors>
    <ignoredError sqref="E89:E90 D204:E204 D234:E234 D170:E17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06258-CCCD-49BB-90E6-01771742C1AA}">
  <dimension ref="A1:Z1121"/>
  <sheetViews>
    <sheetView showGridLines="0" view="pageBreakPreview" topLeftCell="A47" zoomScaleNormal="100" zoomScaleSheetLayoutView="100" zoomScalePageLayoutView="110" workbookViewId="0">
      <selection activeCell="C556" sqref="C556:D556"/>
    </sheetView>
  </sheetViews>
  <sheetFormatPr defaultColWidth="14.44140625" defaultRowHeight="24.6" outlineLevelRow="1"/>
  <cols>
    <col min="1" max="1" width="2.44140625" style="237" customWidth="1"/>
    <col min="2" max="2" width="7.6640625" style="237" customWidth="1"/>
    <col min="3" max="3" width="9.5546875" style="237" customWidth="1"/>
    <col min="4" max="4" width="36.44140625" style="256" customWidth="1"/>
    <col min="5" max="5" width="5.6640625" style="237" customWidth="1"/>
    <col min="6" max="6" width="12.44140625" style="237" bestFit="1" customWidth="1"/>
    <col min="7" max="7" width="15.88671875" style="237" bestFit="1" customWidth="1"/>
    <col min="8" max="8" width="8" style="237" customWidth="1"/>
    <col min="9" max="9" width="8.6640625" style="237" customWidth="1"/>
    <col min="10" max="10" width="13" style="237" customWidth="1"/>
    <col min="11" max="26" width="8.6640625" style="237" customWidth="1"/>
    <col min="27" max="16384" width="14.44140625" style="237"/>
  </cols>
  <sheetData>
    <row r="1" spans="1:26">
      <c r="B1" s="394" t="s">
        <v>459</v>
      </c>
      <c r="C1" s="394"/>
      <c r="D1" s="394"/>
      <c r="E1" s="394"/>
      <c r="F1" s="394"/>
      <c r="G1" s="394"/>
      <c r="H1" s="394"/>
    </row>
    <row r="2" spans="1:26" ht="19.95" customHeight="1">
      <c r="B2" s="119" t="s">
        <v>817</v>
      </c>
      <c r="C2" s="238"/>
      <c r="D2" s="248"/>
      <c r="E2" s="238"/>
      <c r="F2" s="238"/>
      <c r="G2" s="244">
        <v>293200400</v>
      </c>
      <c r="H2" s="238" t="s">
        <v>529</v>
      </c>
    </row>
    <row r="3" spans="1:26" s="288" customFormat="1" ht="19.95" customHeight="1">
      <c r="B3" s="119" t="s">
        <v>1299</v>
      </c>
      <c r="C3" s="287"/>
      <c r="D3" s="248"/>
      <c r="E3" s="287"/>
      <c r="F3" s="287"/>
      <c r="G3" s="244"/>
      <c r="H3" s="287"/>
    </row>
    <row r="4" spans="1:26">
      <c r="A4" s="122"/>
      <c r="B4" s="114" t="s">
        <v>811</v>
      </c>
      <c r="C4" s="114"/>
      <c r="D4" s="249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>
      <c r="A5" s="122"/>
      <c r="B5" s="114" t="s">
        <v>828</v>
      </c>
      <c r="C5" s="114"/>
      <c r="D5" s="249"/>
      <c r="E5" s="114"/>
      <c r="F5" s="436">
        <f>E6</f>
        <v>165723210</v>
      </c>
      <c r="G5" s="436"/>
      <c r="H5" s="238" t="s">
        <v>529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>
      <c r="A6" s="122"/>
      <c r="B6" s="114" t="s">
        <v>865</v>
      </c>
      <c r="C6" s="114"/>
      <c r="D6" s="249"/>
      <c r="E6" s="440">
        <f>E7+E14+E20+E24</f>
        <v>165723210</v>
      </c>
      <c r="F6" s="440"/>
      <c r="G6" s="238" t="s">
        <v>529</v>
      </c>
      <c r="H6" s="114"/>
    </row>
    <row r="7" spans="1:26">
      <c r="A7" s="122"/>
      <c r="B7" s="243" t="s">
        <v>1410</v>
      </c>
      <c r="C7" s="243"/>
      <c r="D7" s="250"/>
      <c r="E7" s="431">
        <f>SUM(G8:G13)</f>
        <v>49904600</v>
      </c>
      <c r="F7" s="431"/>
      <c r="G7" s="240" t="s">
        <v>529</v>
      </c>
      <c r="H7" s="243"/>
      <c r="I7" s="114"/>
      <c r="J7" s="118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>
      <c r="A8" s="123"/>
      <c r="B8" s="132"/>
      <c r="C8" s="132" t="s">
        <v>871</v>
      </c>
      <c r="D8" s="251" t="s">
        <v>872</v>
      </c>
      <c r="E8" s="132"/>
      <c r="F8" s="132"/>
      <c r="G8" s="133">
        <v>46138600</v>
      </c>
      <c r="H8" s="134" t="s">
        <v>529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</row>
    <row r="9" spans="1:26" outlineLevel="1">
      <c r="A9" s="123"/>
      <c r="B9" s="132"/>
      <c r="C9" s="132" t="s">
        <v>873</v>
      </c>
      <c r="D9" s="251" t="s">
        <v>874</v>
      </c>
      <c r="E9" s="132"/>
      <c r="F9" s="132"/>
      <c r="G9" s="133">
        <v>2784900</v>
      </c>
      <c r="H9" s="134" t="s">
        <v>529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</row>
    <row r="10" spans="1:26" outlineLevel="1">
      <c r="A10" s="123"/>
      <c r="B10" s="132"/>
      <c r="C10" s="132" t="s">
        <v>875</v>
      </c>
      <c r="D10" s="251" t="s">
        <v>876</v>
      </c>
      <c r="E10" s="132"/>
      <c r="F10" s="132"/>
      <c r="G10" s="133">
        <v>292000</v>
      </c>
      <c r="H10" s="134" t="s">
        <v>529</v>
      </c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</row>
    <row r="11" spans="1:26" outlineLevel="1">
      <c r="A11" s="123"/>
      <c r="B11" s="132"/>
      <c r="C11" s="132" t="s">
        <v>877</v>
      </c>
      <c r="D11" s="441" t="s">
        <v>878</v>
      </c>
      <c r="E11" s="441"/>
      <c r="F11" s="132"/>
      <c r="G11" s="133">
        <v>540000</v>
      </c>
      <c r="H11" s="134" t="s">
        <v>529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</row>
    <row r="12" spans="1:26" outlineLevel="1">
      <c r="A12" s="123"/>
      <c r="B12" s="132"/>
      <c r="C12" s="132" t="s">
        <v>879</v>
      </c>
      <c r="D12" s="251" t="s">
        <v>880</v>
      </c>
      <c r="E12" s="132"/>
      <c r="F12" s="132"/>
      <c r="G12" s="133">
        <v>118700</v>
      </c>
      <c r="H12" s="134" t="s">
        <v>529</v>
      </c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</row>
    <row r="13" spans="1:26" outlineLevel="1">
      <c r="A13" s="123"/>
      <c r="B13" s="132"/>
      <c r="C13" s="132" t="s">
        <v>881</v>
      </c>
      <c r="D13" s="251" t="s">
        <v>882</v>
      </c>
      <c r="E13" s="132"/>
      <c r="F13" s="132"/>
      <c r="G13" s="133">
        <v>30400</v>
      </c>
      <c r="H13" s="134" t="s">
        <v>529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</row>
    <row r="14" spans="1:26" outlineLevel="1">
      <c r="A14" s="122"/>
      <c r="B14" s="125" t="s">
        <v>1411</v>
      </c>
      <c r="C14" s="125"/>
      <c r="D14" s="252"/>
      <c r="E14" s="431">
        <f>SUM(G15:G19)</f>
        <v>86251900</v>
      </c>
      <c r="F14" s="431"/>
      <c r="G14" s="239" t="s">
        <v>529</v>
      </c>
      <c r="H14" s="125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26">
      <c r="A15" s="123"/>
      <c r="B15" s="121"/>
      <c r="C15" s="121" t="s">
        <v>883</v>
      </c>
      <c r="D15" s="253" t="s">
        <v>884</v>
      </c>
      <c r="E15" s="121"/>
      <c r="F15" s="121"/>
      <c r="G15" s="133">
        <v>79422600</v>
      </c>
      <c r="H15" s="138" t="s">
        <v>529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1:26" outlineLevel="1">
      <c r="A16" s="123"/>
      <c r="B16" s="121"/>
      <c r="C16" s="121" t="s">
        <v>885</v>
      </c>
      <c r="D16" s="253" t="s">
        <v>884</v>
      </c>
      <c r="E16" s="121"/>
      <c r="F16" s="121"/>
      <c r="G16" s="133">
        <v>1318300</v>
      </c>
      <c r="H16" s="138" t="s">
        <v>529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outlineLevel="1">
      <c r="A17" s="123"/>
      <c r="B17" s="121"/>
      <c r="C17" s="121" t="s">
        <v>886</v>
      </c>
      <c r="D17" s="253" t="s">
        <v>887</v>
      </c>
      <c r="E17" s="121"/>
      <c r="F17" s="121"/>
      <c r="G17" s="133">
        <v>3587300</v>
      </c>
      <c r="H17" s="138" t="s">
        <v>529</v>
      </c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outlineLevel="1">
      <c r="A18" s="123"/>
      <c r="B18" s="121"/>
      <c r="C18" s="121" t="s">
        <v>888</v>
      </c>
      <c r="D18" s="433" t="s">
        <v>889</v>
      </c>
      <c r="E18" s="433"/>
      <c r="F18" s="433"/>
      <c r="G18" s="133">
        <v>1304400</v>
      </c>
      <c r="H18" s="138" t="s">
        <v>529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spans="1:26" outlineLevel="1">
      <c r="A19" s="122"/>
      <c r="B19" s="116"/>
      <c r="C19" s="121" t="s">
        <v>890</v>
      </c>
      <c r="D19" s="253" t="s">
        <v>891</v>
      </c>
      <c r="E19" s="116"/>
      <c r="F19" s="116"/>
      <c r="G19" s="135">
        <v>619300</v>
      </c>
      <c r="H19" s="138" t="s">
        <v>529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outlineLevel="1">
      <c r="A20" s="122"/>
      <c r="B20" s="125" t="s">
        <v>1412</v>
      </c>
      <c r="C20" s="125"/>
      <c r="D20" s="252"/>
      <c r="E20" s="431">
        <f>SUM(G21:G23)</f>
        <v>27144600</v>
      </c>
      <c r="F20" s="431"/>
      <c r="G20" s="239" t="s">
        <v>529</v>
      </c>
      <c r="H20" s="125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>
      <c r="A21" s="123"/>
      <c r="B21" s="121"/>
      <c r="C21" s="121" t="s">
        <v>892</v>
      </c>
      <c r="D21" s="253" t="s">
        <v>860</v>
      </c>
      <c r="E21" s="121"/>
      <c r="F21" s="121"/>
      <c r="G21" s="133">
        <v>19861500</v>
      </c>
      <c r="H21" s="138" t="s">
        <v>529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</row>
    <row r="22" spans="1:26" outlineLevel="1">
      <c r="A22" s="123"/>
      <c r="B22" s="121"/>
      <c r="C22" s="121" t="s">
        <v>893</v>
      </c>
      <c r="D22" s="433" t="s">
        <v>894</v>
      </c>
      <c r="E22" s="433"/>
      <c r="F22" s="433"/>
      <c r="G22" s="133">
        <v>2759100</v>
      </c>
      <c r="H22" s="138" t="s">
        <v>529</v>
      </c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</row>
    <row r="23" spans="1:26" outlineLevel="1">
      <c r="A23" s="123"/>
      <c r="B23" s="121"/>
      <c r="C23" s="121" t="s">
        <v>895</v>
      </c>
      <c r="D23" s="253" t="s">
        <v>896</v>
      </c>
      <c r="E23" s="121"/>
      <c r="F23" s="121"/>
      <c r="G23" s="133">
        <v>4524000</v>
      </c>
      <c r="H23" s="138" t="s">
        <v>529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</row>
    <row r="24" spans="1:26" outlineLevel="1">
      <c r="A24" s="122"/>
      <c r="B24" s="125" t="s">
        <v>1413</v>
      </c>
      <c r="C24" s="125"/>
      <c r="D24" s="252"/>
      <c r="E24" s="431">
        <f>SUM(G25:G27)</f>
        <v>2422110</v>
      </c>
      <c r="F24" s="431"/>
      <c r="G24" s="239" t="s">
        <v>529</v>
      </c>
      <c r="H24" s="125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6">
      <c r="A25" s="122"/>
      <c r="B25" s="116"/>
      <c r="C25" s="121" t="s">
        <v>897</v>
      </c>
      <c r="D25" s="253" t="s">
        <v>898</v>
      </c>
      <c r="E25" s="116"/>
      <c r="F25" s="116"/>
      <c r="G25" s="135">
        <v>998510</v>
      </c>
      <c r="H25" s="139" t="s">
        <v>529</v>
      </c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6" outlineLevel="1">
      <c r="A26" s="122"/>
      <c r="B26" s="116"/>
      <c r="C26" s="121" t="s">
        <v>899</v>
      </c>
      <c r="D26" s="253" t="s">
        <v>900</v>
      </c>
      <c r="E26" s="116"/>
      <c r="F26" s="116"/>
      <c r="G26" s="135">
        <v>1353600</v>
      </c>
      <c r="H26" s="139" t="s">
        <v>529</v>
      </c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 outlineLevel="1">
      <c r="A27" s="122"/>
      <c r="B27" s="116"/>
      <c r="C27" s="121" t="s">
        <v>901</v>
      </c>
      <c r="D27" s="253" t="s">
        <v>902</v>
      </c>
      <c r="E27" s="116"/>
      <c r="F27" s="116"/>
      <c r="G27" s="135">
        <v>70000</v>
      </c>
      <c r="H27" s="139" t="s">
        <v>529</v>
      </c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outlineLevel="1">
      <c r="A28" s="122"/>
      <c r="B28" s="114"/>
      <c r="C28" s="114"/>
      <c r="D28" s="249"/>
      <c r="E28" s="114"/>
      <c r="F28" s="114"/>
      <c r="G28" s="114"/>
      <c r="H28" s="114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s="271" customFormat="1" outlineLevel="1">
      <c r="A29" s="122"/>
      <c r="B29" s="114"/>
      <c r="C29" s="114"/>
      <c r="D29" s="249"/>
      <c r="E29" s="114"/>
      <c r="F29" s="114"/>
      <c r="G29" s="114"/>
      <c r="H29" s="114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spans="1:26" s="271" customFormat="1" outlineLevel="1">
      <c r="A30" s="122"/>
      <c r="B30" s="114"/>
      <c r="C30" s="114"/>
      <c r="D30" s="249"/>
      <c r="E30" s="114"/>
      <c r="F30" s="114"/>
      <c r="G30" s="114"/>
      <c r="H30" s="114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s="271" customFormat="1" outlineLevel="1">
      <c r="A31" s="122"/>
      <c r="B31" s="114"/>
      <c r="C31" s="114"/>
      <c r="D31" s="249"/>
      <c r="E31" s="114"/>
      <c r="F31" s="114"/>
      <c r="G31" s="114"/>
      <c r="H31" s="114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s="271" customFormat="1" outlineLevel="1">
      <c r="A32" s="122"/>
      <c r="B32" s="114"/>
      <c r="C32" s="114"/>
      <c r="D32" s="249"/>
      <c r="E32" s="114"/>
      <c r="F32" s="114"/>
      <c r="G32" s="114"/>
      <c r="H32" s="114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s="288" customFormat="1" outlineLevel="1">
      <c r="A33" s="122"/>
      <c r="B33" s="114"/>
      <c r="C33" s="114"/>
      <c r="D33" s="249"/>
      <c r="E33" s="114"/>
      <c r="F33" s="114"/>
      <c r="G33" s="114"/>
      <c r="H33" s="114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6" s="288" customFormat="1" outlineLevel="1">
      <c r="A34" s="122"/>
      <c r="B34" s="114"/>
      <c r="C34" s="114"/>
      <c r="D34" s="249"/>
      <c r="E34" s="114"/>
      <c r="F34" s="114"/>
      <c r="G34" s="114"/>
      <c r="H34" s="114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s="271" customFormat="1" outlineLevel="1">
      <c r="A35" s="122"/>
      <c r="B35" s="114"/>
      <c r="C35" s="114"/>
      <c r="D35" s="249"/>
      <c r="E35" s="114"/>
      <c r="F35" s="114"/>
      <c r="G35" s="114"/>
      <c r="H35" s="114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s="271" customFormat="1" outlineLevel="1">
      <c r="A36" s="122"/>
      <c r="B36" s="114"/>
      <c r="C36" s="114"/>
      <c r="D36" s="249"/>
      <c r="E36" s="114"/>
      <c r="F36" s="114"/>
      <c r="G36" s="114"/>
      <c r="H36" s="114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s="271" customFormat="1" outlineLevel="1">
      <c r="A37" s="122"/>
      <c r="B37" s="114"/>
      <c r="C37" s="114"/>
      <c r="D37" s="249"/>
      <c r="E37" s="114"/>
      <c r="F37" s="114"/>
      <c r="G37" s="114"/>
      <c r="H37" s="114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>
      <c r="A38" s="122"/>
      <c r="B38" s="114" t="s">
        <v>829</v>
      </c>
      <c r="C38" s="114"/>
      <c r="D38" s="249"/>
      <c r="E38" s="114"/>
      <c r="F38" s="436">
        <v>7016800</v>
      </c>
      <c r="G38" s="436"/>
      <c r="H38" s="238" t="s">
        <v>529</v>
      </c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outlineLevel="1">
      <c r="A39" s="114"/>
      <c r="B39" s="114" t="s">
        <v>903</v>
      </c>
      <c r="C39" s="114"/>
      <c r="D39" s="249"/>
      <c r="E39" s="438">
        <v>6775780</v>
      </c>
      <c r="F39" s="438"/>
      <c r="G39" s="238" t="s">
        <v>529</v>
      </c>
      <c r="H39" s="114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outlineLevel="1">
      <c r="A40" s="116"/>
      <c r="B40" s="125" t="s">
        <v>1188</v>
      </c>
      <c r="C40" s="125"/>
      <c r="D40" s="252"/>
      <c r="E40" s="431">
        <v>3347780</v>
      </c>
      <c r="F40" s="431"/>
      <c r="G40" s="239" t="s">
        <v>529</v>
      </c>
      <c r="H40" s="125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outlineLevel="1">
      <c r="A41" s="116"/>
      <c r="B41" s="125" t="s">
        <v>1414</v>
      </c>
      <c r="C41" s="125"/>
      <c r="D41" s="252"/>
      <c r="E41" s="431">
        <v>291580</v>
      </c>
      <c r="F41" s="431"/>
      <c r="G41" s="239" t="s">
        <v>529</v>
      </c>
      <c r="H41" s="125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outlineLevel="1">
      <c r="A42" s="116"/>
      <c r="B42" s="125"/>
      <c r="C42" s="116" t="s">
        <v>1189</v>
      </c>
      <c r="E42" s="240"/>
      <c r="F42" s="240"/>
      <c r="G42" s="135"/>
      <c r="H42" s="139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>
      <c r="A43" s="116"/>
      <c r="B43" s="125" t="s">
        <v>1190</v>
      </c>
      <c r="C43" s="125"/>
      <c r="D43" s="252"/>
      <c r="E43" s="431">
        <v>2805600</v>
      </c>
      <c r="F43" s="431"/>
      <c r="G43" s="239" t="s">
        <v>529</v>
      </c>
      <c r="H43" s="125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>
      <c r="A44" s="116"/>
      <c r="B44" s="125"/>
      <c r="C44" s="116" t="s">
        <v>1192</v>
      </c>
      <c r="E44" s="240"/>
      <c r="G44" s="239"/>
      <c r="H44" s="125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>
      <c r="A45" s="116"/>
      <c r="B45" s="125"/>
      <c r="C45" s="116" t="s">
        <v>1193</v>
      </c>
      <c r="E45" s="240"/>
      <c r="G45" s="239"/>
      <c r="H45" s="125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6" ht="20.55" customHeight="1">
      <c r="A46" s="116"/>
      <c r="B46" s="125"/>
      <c r="C46" s="401" t="s">
        <v>1194</v>
      </c>
      <c r="D46" s="401"/>
      <c r="E46" s="240"/>
      <c r="G46" s="239"/>
      <c r="H46" s="125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outlineLevel="1">
      <c r="A47" s="116"/>
      <c r="B47" s="125" t="s">
        <v>1191</v>
      </c>
      <c r="C47" s="125"/>
      <c r="D47" s="252"/>
      <c r="E47" s="431">
        <v>250600</v>
      </c>
      <c r="F47" s="431"/>
      <c r="G47" s="239" t="s">
        <v>529</v>
      </c>
      <c r="H47" s="125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outlineLevel="1">
      <c r="A48" s="116"/>
      <c r="B48" s="116"/>
      <c r="C48" s="401" t="s">
        <v>1195</v>
      </c>
      <c r="D48" s="401"/>
      <c r="E48" s="116"/>
      <c r="F48" s="116"/>
      <c r="G48" s="135"/>
      <c r="H48" s="139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outlineLevel="1">
      <c r="A49" s="116"/>
      <c r="B49" s="116"/>
      <c r="C49" s="401" t="s">
        <v>1196</v>
      </c>
      <c r="D49" s="401"/>
      <c r="E49" s="116"/>
      <c r="F49" s="116"/>
      <c r="G49" s="135"/>
      <c r="H49" s="139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outlineLevel="1">
      <c r="A50" s="116"/>
      <c r="B50" s="116"/>
      <c r="C50" s="401" t="s">
        <v>1197</v>
      </c>
      <c r="D50" s="401"/>
      <c r="E50" s="116"/>
      <c r="F50" s="116"/>
      <c r="G50" s="135"/>
      <c r="H50" s="139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outlineLevel="1">
      <c r="A51" s="116"/>
      <c r="B51" s="116"/>
      <c r="C51" s="401" t="s">
        <v>1198</v>
      </c>
      <c r="D51" s="401"/>
      <c r="E51" s="116"/>
      <c r="F51" s="116"/>
      <c r="G51" s="135"/>
      <c r="H51" s="139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outlineLevel="1">
      <c r="A52" s="116"/>
      <c r="B52" s="125" t="s">
        <v>1415</v>
      </c>
      <c r="C52" s="125"/>
      <c r="D52" s="252"/>
      <c r="E52" s="431">
        <v>3428000</v>
      </c>
      <c r="F52" s="431"/>
      <c r="G52" s="239" t="s">
        <v>529</v>
      </c>
      <c r="H52" s="125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outlineLevel="1">
      <c r="A53" s="116"/>
      <c r="B53" s="116"/>
      <c r="C53" s="401" t="s">
        <v>1199</v>
      </c>
      <c r="D53" s="401"/>
      <c r="E53" s="116"/>
      <c r="F53" s="116"/>
      <c r="G53" s="135"/>
      <c r="H53" s="139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outlineLevel="1">
      <c r="A54" s="116"/>
      <c r="B54" s="116"/>
      <c r="C54" s="401" t="s">
        <v>1200</v>
      </c>
      <c r="D54" s="401"/>
      <c r="E54" s="116"/>
      <c r="F54" s="116"/>
      <c r="G54" s="135"/>
      <c r="H54" s="139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>
      <c r="A55" s="116"/>
      <c r="B55" s="116"/>
      <c r="C55" s="121"/>
      <c r="D55" s="253"/>
      <c r="E55" s="116"/>
      <c r="F55" s="116"/>
      <c r="G55" s="135"/>
      <c r="H55" s="139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outlineLevel="1">
      <c r="A56" s="114"/>
      <c r="B56" s="114" t="s">
        <v>910</v>
      </c>
      <c r="C56" s="114"/>
      <c r="D56" s="249"/>
      <c r="E56" s="438">
        <f>E57</f>
        <v>241020</v>
      </c>
      <c r="F56" s="438"/>
      <c r="G56" s="238" t="s">
        <v>529</v>
      </c>
      <c r="H56" s="114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outlineLevel="1">
      <c r="A57" s="116"/>
      <c r="B57" s="125" t="s">
        <v>1036</v>
      </c>
      <c r="C57" s="125"/>
      <c r="D57" s="252"/>
      <c r="E57" s="431">
        <f>SUM(E58)</f>
        <v>241020</v>
      </c>
      <c r="F57" s="431"/>
      <c r="G57" s="239" t="s">
        <v>529</v>
      </c>
      <c r="H57" s="125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6" outlineLevel="1">
      <c r="A58" s="116"/>
      <c r="B58" s="125" t="s">
        <v>1037</v>
      </c>
      <c r="C58" s="125"/>
      <c r="D58" s="252"/>
      <c r="E58" s="431">
        <f>SUM(G59:G64)</f>
        <v>241020</v>
      </c>
      <c r="F58" s="431"/>
      <c r="G58" s="239" t="s">
        <v>529</v>
      </c>
      <c r="H58" s="125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outlineLevel="1">
      <c r="A59" s="121"/>
      <c r="B59" s="121"/>
      <c r="C59" s="121" t="s">
        <v>911</v>
      </c>
      <c r="D59" s="254" t="s">
        <v>1408</v>
      </c>
      <c r="E59" s="121"/>
      <c r="F59" s="121"/>
      <c r="G59" s="133">
        <v>190000</v>
      </c>
      <c r="H59" s="138" t="s">
        <v>529</v>
      </c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:26" outlineLevel="1">
      <c r="A60" s="121"/>
      <c r="B60" s="121"/>
      <c r="C60" s="121" t="s">
        <v>912</v>
      </c>
      <c r="D60" s="433" t="s">
        <v>1043</v>
      </c>
      <c r="E60" s="433"/>
      <c r="F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:26" outlineLevel="1">
      <c r="A61" s="121"/>
      <c r="B61" s="121"/>
      <c r="C61" s="121"/>
      <c r="D61" s="254" t="s">
        <v>1041</v>
      </c>
      <c r="E61" s="121"/>
      <c r="F61" s="121"/>
      <c r="G61" s="133"/>
      <c r="H61" s="138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:26" outlineLevel="1">
      <c r="A62" s="121"/>
      <c r="B62" s="121"/>
      <c r="C62" s="121"/>
      <c r="D62" s="254" t="s">
        <v>1042</v>
      </c>
      <c r="E62" s="121"/>
      <c r="F62" s="121"/>
      <c r="G62" s="133"/>
      <c r="H62" s="138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:26" outlineLevel="1">
      <c r="A63" s="121" t="s">
        <v>701</v>
      </c>
      <c r="B63" s="121"/>
      <c r="C63" s="121"/>
      <c r="D63" s="254" t="s">
        <v>1045</v>
      </c>
      <c r="E63" s="121"/>
      <c r="F63" s="121"/>
      <c r="G63" s="133"/>
      <c r="H63" s="138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:26" outlineLevel="1">
      <c r="A64" s="121"/>
      <c r="B64" s="121"/>
      <c r="C64" s="121"/>
      <c r="D64" s="254" t="s">
        <v>1044</v>
      </c>
      <c r="E64" s="121"/>
      <c r="F64" s="121"/>
      <c r="G64" s="133">
        <v>51020</v>
      </c>
      <c r="H64" s="138" t="s">
        <v>529</v>
      </c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:26" outlineLevel="1">
      <c r="A65" s="121"/>
      <c r="B65" s="121"/>
      <c r="C65" s="121"/>
      <c r="D65" s="254"/>
      <c r="E65" s="121"/>
      <c r="F65" s="121"/>
      <c r="G65" s="133"/>
      <c r="H65" s="138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:26" s="271" customFormat="1" outlineLevel="1">
      <c r="A66" s="121"/>
      <c r="B66" s="121"/>
      <c r="C66" s="121"/>
      <c r="D66" s="281"/>
      <c r="E66" s="121"/>
      <c r="F66" s="121"/>
      <c r="G66" s="133"/>
      <c r="H66" s="138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:26" s="271" customFormat="1" outlineLevel="1">
      <c r="A67" s="121"/>
      <c r="B67" s="121"/>
      <c r="C67" s="121"/>
      <c r="D67" s="281"/>
      <c r="E67" s="121"/>
      <c r="F67" s="121"/>
      <c r="G67" s="133"/>
      <c r="H67" s="138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:26" s="271" customFormat="1" outlineLevel="1">
      <c r="A68" s="121"/>
      <c r="B68" s="121"/>
      <c r="C68" s="121"/>
      <c r="D68" s="281"/>
      <c r="E68" s="121"/>
      <c r="F68" s="121"/>
      <c r="G68" s="133"/>
      <c r="H68" s="138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:26" s="271" customFormat="1" outlineLevel="1">
      <c r="A69" s="121"/>
      <c r="B69" s="121"/>
      <c r="C69" s="121"/>
      <c r="D69" s="281"/>
      <c r="E69" s="121"/>
      <c r="F69" s="121"/>
      <c r="G69" s="133"/>
      <c r="H69" s="138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:26" s="381" customFormat="1" outlineLevel="1">
      <c r="A70" s="121"/>
      <c r="B70" s="121"/>
      <c r="C70" s="121"/>
      <c r="D70" s="382"/>
      <c r="E70" s="121"/>
      <c r="F70" s="121"/>
      <c r="G70" s="133"/>
      <c r="H70" s="138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:26" s="271" customFormat="1" outlineLevel="1">
      <c r="A71" s="121"/>
      <c r="B71" s="121"/>
      <c r="C71" s="121"/>
      <c r="D71" s="281"/>
      <c r="E71" s="121"/>
      <c r="F71" s="121"/>
      <c r="G71" s="133"/>
      <c r="H71" s="138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:26" s="271" customFormat="1" outlineLevel="1">
      <c r="A72" s="121"/>
      <c r="B72" s="121"/>
      <c r="C72" s="121"/>
      <c r="D72" s="281"/>
      <c r="E72" s="121"/>
      <c r="F72" s="121"/>
      <c r="G72" s="133"/>
      <c r="H72" s="138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:26" s="271" customFormat="1" outlineLevel="1">
      <c r="A73" s="121"/>
      <c r="B73" s="121"/>
      <c r="C73" s="121"/>
      <c r="D73" s="281"/>
      <c r="E73" s="121"/>
      <c r="F73" s="121"/>
      <c r="G73" s="133"/>
      <c r="H73" s="138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:26">
      <c r="A74" s="122"/>
      <c r="B74" s="114" t="s">
        <v>830</v>
      </c>
      <c r="C74" s="114"/>
      <c r="D74" s="249"/>
      <c r="E74" s="114"/>
      <c r="F74" s="436">
        <f>SUM(E75,E87)</f>
        <v>737000</v>
      </c>
      <c r="G74" s="436"/>
      <c r="H74" s="238" t="s">
        <v>529</v>
      </c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6" outlineLevel="1">
      <c r="A75" s="114"/>
      <c r="B75" s="114" t="s">
        <v>903</v>
      </c>
      <c r="C75" s="114"/>
      <c r="D75" s="249"/>
      <c r="E75" s="438">
        <f>SUM(E76)</f>
        <v>385000</v>
      </c>
      <c r="F75" s="438"/>
      <c r="G75" s="238" t="s">
        <v>529</v>
      </c>
      <c r="H75" s="114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outlineLevel="1">
      <c r="A76" s="116"/>
      <c r="B76" s="125" t="s">
        <v>1209</v>
      </c>
      <c r="C76" s="125"/>
      <c r="D76" s="252"/>
      <c r="E76" s="431">
        <f>SUM(E77,E81)</f>
        <v>385000</v>
      </c>
      <c r="F76" s="431"/>
      <c r="G76" s="239" t="s">
        <v>529</v>
      </c>
      <c r="H76" s="125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>
      <c r="A77" s="116"/>
      <c r="B77" s="125" t="s">
        <v>1230</v>
      </c>
      <c r="C77" s="125"/>
      <c r="D77" s="252"/>
      <c r="E77" s="431">
        <v>216000</v>
      </c>
      <c r="F77" s="431"/>
      <c r="G77" s="239" t="s">
        <v>529</v>
      </c>
      <c r="H77" s="125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24.6" customHeight="1" outlineLevel="1">
      <c r="A78" s="116"/>
      <c r="B78" s="116"/>
      <c r="C78" s="401" t="s">
        <v>1201</v>
      </c>
      <c r="D78" s="401"/>
      <c r="E78" s="401"/>
      <c r="F78" s="116"/>
      <c r="G78" s="135"/>
      <c r="H78" s="139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outlineLevel="1">
      <c r="A79" s="116"/>
      <c r="B79" s="116"/>
      <c r="C79" s="401" t="s">
        <v>1202</v>
      </c>
      <c r="D79" s="401"/>
      <c r="E79" s="116"/>
      <c r="F79" s="116"/>
      <c r="G79" s="135"/>
      <c r="H79" s="139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>
      <c r="A80" s="116"/>
      <c r="B80" s="116"/>
      <c r="C80" s="121" t="s">
        <v>1203</v>
      </c>
      <c r="D80" s="253"/>
      <c r="E80" s="116"/>
      <c r="F80" s="116"/>
      <c r="G80" s="135"/>
      <c r="H80" s="139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outlineLevel="1">
      <c r="A81" s="116"/>
      <c r="B81" s="125" t="s">
        <v>1231</v>
      </c>
      <c r="C81" s="125"/>
      <c r="D81" s="252"/>
      <c r="E81" s="431">
        <v>169000</v>
      </c>
      <c r="F81" s="431"/>
      <c r="G81" s="239" t="s">
        <v>529</v>
      </c>
      <c r="H81" s="125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6" ht="20.55" customHeight="1" outlineLevel="1">
      <c r="A82" s="116"/>
      <c r="B82" s="116"/>
      <c r="C82" s="401" t="s">
        <v>1204</v>
      </c>
      <c r="D82" s="401"/>
      <c r="E82" s="116"/>
      <c r="F82" s="116"/>
      <c r="G82" s="135"/>
      <c r="H82" s="139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outlineLevel="1">
      <c r="A83" s="116"/>
      <c r="B83" s="116"/>
      <c r="C83" s="401" t="s">
        <v>1205</v>
      </c>
      <c r="D83" s="401"/>
      <c r="E83" s="116"/>
      <c r="F83" s="116"/>
      <c r="G83" s="135"/>
      <c r="H83" s="139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outlineLevel="1">
      <c r="A84" s="116"/>
      <c r="B84" s="116"/>
      <c r="C84" s="401" t="s">
        <v>1206</v>
      </c>
      <c r="D84" s="401"/>
      <c r="E84" s="116"/>
      <c r="F84" s="116"/>
      <c r="G84" s="135"/>
      <c r="H84" s="139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outlineLevel="1">
      <c r="A85" s="116"/>
      <c r="B85" s="116"/>
      <c r="C85" s="401" t="s">
        <v>1207</v>
      </c>
      <c r="D85" s="401"/>
      <c r="E85" s="116"/>
      <c r="F85" s="116"/>
      <c r="G85" s="135"/>
      <c r="H85" s="139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outlineLevel="1">
      <c r="A86" s="121"/>
      <c r="B86" s="121"/>
      <c r="C86" s="121"/>
      <c r="D86" s="254"/>
      <c r="E86" s="121"/>
      <c r="F86" s="121"/>
      <c r="G86" s="133"/>
      <c r="H86" s="138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:26" outlineLevel="1">
      <c r="A87" s="114"/>
      <c r="B87" s="114" t="s">
        <v>1046</v>
      </c>
      <c r="C87" s="114"/>
      <c r="D87" s="249"/>
      <c r="E87" s="438">
        <v>352000</v>
      </c>
      <c r="F87" s="438"/>
      <c r="G87" s="238" t="s">
        <v>529</v>
      </c>
      <c r="H87" s="114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outlineLevel="1">
      <c r="A88" s="121"/>
      <c r="B88" s="121"/>
      <c r="C88" s="121" t="s">
        <v>914</v>
      </c>
      <c r="D88" s="254" t="s">
        <v>1050</v>
      </c>
      <c r="E88" s="121"/>
      <c r="F88" s="121"/>
      <c r="G88" s="133"/>
      <c r="H88" s="138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:26" outlineLevel="1">
      <c r="A89" s="121"/>
      <c r="B89" s="121"/>
      <c r="C89" s="121"/>
      <c r="D89" s="254" t="s">
        <v>1051</v>
      </c>
      <c r="E89" s="121"/>
      <c r="F89" s="121"/>
      <c r="G89" s="133"/>
      <c r="H89" s="138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:26" s="271" customFormat="1" outlineLevel="1">
      <c r="A90" s="121"/>
      <c r="B90" s="121"/>
      <c r="C90" s="121"/>
      <c r="D90" s="281"/>
      <c r="E90" s="121"/>
      <c r="F90" s="121"/>
      <c r="G90" s="133"/>
      <c r="H90" s="138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:26">
      <c r="A91" s="116"/>
      <c r="B91" s="116"/>
      <c r="C91" s="121"/>
      <c r="D91" s="253"/>
      <c r="E91" s="116"/>
      <c r="F91" s="116"/>
      <c r="G91" s="135"/>
      <c r="H91" s="139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s="370" customFormat="1">
      <c r="A92" s="116"/>
      <c r="B92" s="116"/>
      <c r="C92" s="121"/>
      <c r="D92" s="253"/>
      <c r="E92" s="116"/>
      <c r="F92" s="116"/>
      <c r="G92" s="135"/>
      <c r="H92" s="139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s="370" customFormat="1">
      <c r="A93" s="116"/>
      <c r="B93" s="116"/>
      <c r="C93" s="121"/>
      <c r="D93" s="253"/>
      <c r="E93" s="116"/>
      <c r="F93" s="116"/>
      <c r="G93" s="135"/>
      <c r="H93" s="139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s="370" customFormat="1">
      <c r="A94" s="116"/>
      <c r="B94" s="116"/>
      <c r="C94" s="121"/>
      <c r="D94" s="253"/>
      <c r="E94" s="116"/>
      <c r="F94" s="116"/>
      <c r="G94" s="135"/>
      <c r="H94" s="139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s="370" customFormat="1">
      <c r="A95" s="116"/>
      <c r="B95" s="116"/>
      <c r="C95" s="121"/>
      <c r="D95" s="253"/>
      <c r="E95" s="116"/>
      <c r="F95" s="116"/>
      <c r="G95" s="135"/>
      <c r="H95" s="139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s="370" customFormat="1">
      <c r="A96" s="116"/>
      <c r="B96" s="116"/>
      <c r="C96" s="121"/>
      <c r="D96" s="253"/>
      <c r="E96" s="116"/>
      <c r="F96" s="116"/>
      <c r="G96" s="135"/>
      <c r="H96" s="139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s="370" customFormat="1">
      <c r="A97" s="116"/>
      <c r="B97" s="116"/>
      <c r="C97" s="121"/>
      <c r="D97" s="253"/>
      <c r="E97" s="116"/>
      <c r="F97" s="116"/>
      <c r="G97" s="135"/>
      <c r="H97" s="139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s="370" customFormat="1">
      <c r="A98" s="116"/>
      <c r="B98" s="116"/>
      <c r="C98" s="121"/>
      <c r="D98" s="253"/>
      <c r="E98" s="116"/>
      <c r="F98" s="116"/>
      <c r="G98" s="135"/>
      <c r="H98" s="139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s="370" customFormat="1">
      <c r="A99" s="116"/>
      <c r="B99" s="116"/>
      <c r="C99" s="121"/>
      <c r="D99" s="253"/>
      <c r="E99" s="116"/>
      <c r="F99" s="116"/>
      <c r="G99" s="135"/>
      <c r="H99" s="139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s="370" customFormat="1">
      <c r="A100" s="116"/>
      <c r="B100" s="116"/>
      <c r="C100" s="121"/>
      <c r="D100" s="253"/>
      <c r="E100" s="116"/>
      <c r="F100" s="116"/>
      <c r="G100" s="135"/>
      <c r="H100" s="139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s="370" customFormat="1">
      <c r="A101" s="116"/>
      <c r="B101" s="116"/>
      <c r="C101" s="121"/>
      <c r="D101" s="253"/>
      <c r="E101" s="116"/>
      <c r="F101" s="116"/>
      <c r="G101" s="135"/>
      <c r="H101" s="139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s="370" customFormat="1">
      <c r="A102" s="116"/>
      <c r="B102" s="116"/>
      <c r="C102" s="121"/>
      <c r="D102" s="253"/>
      <c r="E102" s="116"/>
      <c r="F102" s="116"/>
      <c r="G102" s="135"/>
      <c r="H102" s="139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s="370" customFormat="1">
      <c r="A103" s="116"/>
      <c r="B103" s="116"/>
      <c r="C103" s="121"/>
      <c r="D103" s="253"/>
      <c r="E103" s="116"/>
      <c r="F103" s="116"/>
      <c r="G103" s="135"/>
      <c r="H103" s="139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s="370" customFormat="1">
      <c r="A104" s="116"/>
      <c r="B104" s="116"/>
      <c r="C104" s="121"/>
      <c r="D104" s="253"/>
      <c r="E104" s="116"/>
      <c r="F104" s="116"/>
      <c r="G104" s="135"/>
      <c r="H104" s="139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s="370" customFormat="1">
      <c r="A105" s="116"/>
      <c r="B105" s="116"/>
      <c r="C105" s="121"/>
      <c r="D105" s="253"/>
      <c r="E105" s="116"/>
      <c r="F105" s="116"/>
      <c r="G105" s="135"/>
      <c r="H105" s="139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s="370" customFormat="1">
      <c r="A106" s="116"/>
      <c r="B106" s="116"/>
      <c r="C106" s="121"/>
      <c r="D106" s="253"/>
      <c r="E106" s="116"/>
      <c r="F106" s="116"/>
      <c r="G106" s="135"/>
      <c r="H106" s="139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s="370" customFormat="1">
      <c r="A107" s="116"/>
      <c r="B107" s="116"/>
      <c r="C107" s="121"/>
      <c r="D107" s="253"/>
      <c r="E107" s="116"/>
      <c r="F107" s="116"/>
      <c r="G107" s="135"/>
      <c r="H107" s="139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s="370" customFormat="1">
      <c r="A108" s="116"/>
      <c r="B108" s="116"/>
      <c r="C108" s="121"/>
      <c r="D108" s="253"/>
      <c r="E108" s="116"/>
      <c r="F108" s="116"/>
      <c r="G108" s="135"/>
      <c r="H108" s="139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s="370" customFormat="1">
      <c r="A109" s="116"/>
      <c r="B109" s="116"/>
      <c r="C109" s="121"/>
      <c r="D109" s="253"/>
      <c r="E109" s="116"/>
      <c r="F109" s="116"/>
      <c r="G109" s="135"/>
      <c r="H109" s="139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s="114" customFormat="1">
      <c r="A110" s="125"/>
      <c r="B110" s="125" t="s">
        <v>1047</v>
      </c>
      <c r="C110" s="126"/>
      <c r="D110" s="255"/>
      <c r="E110" s="125"/>
      <c r="F110" s="125"/>
      <c r="G110" s="127"/>
      <c r="H110" s="239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</row>
    <row r="111" spans="1:26" ht="20.55" customHeight="1">
      <c r="A111" s="122"/>
      <c r="B111" s="442" t="s">
        <v>1048</v>
      </c>
      <c r="C111" s="442"/>
      <c r="D111" s="442"/>
      <c r="E111" s="442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spans="1:26">
      <c r="A112" s="122"/>
      <c r="B112" s="126" t="s">
        <v>1049</v>
      </c>
      <c r="F112" s="443">
        <f>E113</f>
        <v>75100</v>
      </c>
      <c r="G112" s="443"/>
      <c r="H112" s="124" t="s">
        <v>529</v>
      </c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spans="1:26" outlineLevel="1">
      <c r="A113" s="114"/>
      <c r="B113" s="114" t="s">
        <v>869</v>
      </c>
      <c r="C113" s="114"/>
      <c r="D113" s="249"/>
      <c r="E113" s="438">
        <f>SUM(G115)</f>
        <v>75100</v>
      </c>
      <c r="F113" s="438"/>
      <c r="G113" s="238" t="s">
        <v>529</v>
      </c>
      <c r="H113" s="114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>
      <c r="A114" s="116"/>
      <c r="B114" s="116"/>
      <c r="C114" s="121" t="s">
        <v>915</v>
      </c>
      <c r="D114" s="433" t="s">
        <v>1052</v>
      </c>
      <c r="E114" s="433"/>
      <c r="F114" s="137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:26">
      <c r="A115" s="116"/>
      <c r="B115" s="116"/>
      <c r="C115" s="121"/>
      <c r="D115" s="433" t="s">
        <v>1208</v>
      </c>
      <c r="E115" s="433"/>
      <c r="F115" s="137"/>
      <c r="G115" s="133">
        <v>75100</v>
      </c>
      <c r="H115" s="138" t="s">
        <v>529</v>
      </c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spans="1:26">
      <c r="A116" s="116"/>
      <c r="B116" s="116"/>
      <c r="C116" s="121"/>
      <c r="D116" s="253"/>
      <c r="E116" s="116"/>
      <c r="F116" s="116"/>
      <c r="G116" s="135"/>
      <c r="H116" s="139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:26" s="271" customFormat="1">
      <c r="A117" s="116"/>
      <c r="B117" s="116"/>
      <c r="C117" s="121"/>
      <c r="D117" s="253"/>
      <c r="E117" s="116"/>
      <c r="F117" s="116"/>
      <c r="G117" s="135"/>
      <c r="H117" s="139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spans="1:26" s="271" customFormat="1">
      <c r="A118" s="116"/>
      <c r="B118" s="116"/>
      <c r="C118" s="121"/>
      <c r="D118" s="253"/>
      <c r="E118" s="116"/>
      <c r="F118" s="116"/>
      <c r="G118" s="135"/>
      <c r="H118" s="139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:26" s="271" customFormat="1">
      <c r="A119" s="116"/>
      <c r="B119" s="116"/>
      <c r="C119" s="121"/>
      <c r="D119" s="253"/>
      <c r="E119" s="116"/>
      <c r="F119" s="116"/>
      <c r="G119" s="135"/>
      <c r="H119" s="139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spans="1:26" s="271" customFormat="1">
      <c r="A120" s="116"/>
      <c r="B120" s="116"/>
      <c r="C120" s="121"/>
      <c r="D120" s="253"/>
      <c r="E120" s="116"/>
      <c r="F120" s="116"/>
      <c r="G120" s="135"/>
      <c r="H120" s="139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:26" s="271" customFormat="1">
      <c r="A121" s="116"/>
      <c r="B121" s="116"/>
      <c r="C121" s="121"/>
      <c r="D121" s="253"/>
      <c r="E121" s="116"/>
      <c r="F121" s="116"/>
      <c r="G121" s="135"/>
      <c r="H121" s="139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spans="1:26" s="271" customFormat="1">
      <c r="A122" s="116"/>
      <c r="B122" s="116"/>
      <c r="C122" s="121"/>
      <c r="D122" s="253"/>
      <c r="E122" s="116"/>
      <c r="F122" s="116"/>
      <c r="G122" s="135"/>
      <c r="H122" s="139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:26" s="271" customFormat="1">
      <c r="A123" s="116"/>
      <c r="B123" s="116"/>
      <c r="C123" s="121"/>
      <c r="D123" s="253"/>
      <c r="E123" s="116"/>
      <c r="F123" s="116"/>
      <c r="G123" s="135"/>
      <c r="H123" s="139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spans="1:26" s="271" customFormat="1">
      <c r="A124" s="116"/>
      <c r="B124" s="116"/>
      <c r="C124" s="121"/>
      <c r="D124" s="253"/>
      <c r="E124" s="116"/>
      <c r="F124" s="116"/>
      <c r="G124" s="135"/>
      <c r="H124" s="139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spans="1:26" s="271" customFormat="1">
      <c r="A125" s="116"/>
      <c r="B125" s="116"/>
      <c r="C125" s="121"/>
      <c r="D125" s="253"/>
      <c r="E125" s="116"/>
      <c r="F125" s="116"/>
      <c r="G125" s="135"/>
      <c r="H125" s="139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spans="1:26" s="271" customFormat="1">
      <c r="A126" s="116"/>
      <c r="B126" s="116"/>
      <c r="C126" s="121"/>
      <c r="D126" s="253"/>
      <c r="E126" s="116"/>
      <c r="F126" s="116"/>
      <c r="G126" s="135"/>
      <c r="H126" s="139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spans="1:26" s="271" customFormat="1">
      <c r="A127" s="116"/>
      <c r="B127" s="116"/>
      <c r="C127" s="121"/>
      <c r="D127" s="253"/>
      <c r="E127" s="116"/>
      <c r="F127" s="116"/>
      <c r="G127" s="135"/>
      <c r="H127" s="139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spans="1:26" s="271" customFormat="1">
      <c r="A128" s="116"/>
      <c r="B128" s="116"/>
      <c r="C128" s="121"/>
      <c r="D128" s="253"/>
      <c r="E128" s="116"/>
      <c r="F128" s="116"/>
      <c r="G128" s="135"/>
      <c r="H128" s="139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spans="1:26" s="370" customFormat="1">
      <c r="A129" s="116"/>
      <c r="B129" s="116"/>
      <c r="C129" s="121"/>
      <c r="D129" s="253"/>
      <c r="E129" s="116"/>
      <c r="F129" s="116"/>
      <c r="G129" s="135"/>
      <c r="H129" s="139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spans="1:26" s="370" customFormat="1">
      <c r="A130" s="116"/>
      <c r="B130" s="116"/>
      <c r="C130" s="121"/>
      <c r="D130" s="253"/>
      <c r="E130" s="116"/>
      <c r="F130" s="116"/>
      <c r="G130" s="135"/>
      <c r="H130" s="139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spans="1:26" s="370" customFormat="1">
      <c r="A131" s="116"/>
      <c r="B131" s="116"/>
      <c r="C131" s="121"/>
      <c r="D131" s="253"/>
      <c r="E131" s="116"/>
      <c r="F131" s="116"/>
      <c r="G131" s="135"/>
      <c r="H131" s="139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spans="1:26" s="370" customFormat="1">
      <c r="A132" s="116"/>
      <c r="B132" s="116"/>
      <c r="C132" s="121"/>
      <c r="D132" s="253"/>
      <c r="E132" s="116"/>
      <c r="F132" s="116"/>
      <c r="G132" s="135"/>
      <c r="H132" s="139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spans="1:26" s="370" customFormat="1">
      <c r="A133" s="116"/>
      <c r="B133" s="116"/>
      <c r="C133" s="121"/>
      <c r="D133" s="253"/>
      <c r="E133" s="116"/>
      <c r="F133" s="116"/>
      <c r="G133" s="135"/>
      <c r="H133" s="139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spans="1:26" s="370" customFormat="1">
      <c r="A134" s="116"/>
      <c r="B134" s="116"/>
      <c r="C134" s="121"/>
      <c r="D134" s="253"/>
      <c r="E134" s="116"/>
      <c r="F134" s="116"/>
      <c r="G134" s="135"/>
      <c r="H134" s="139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spans="1:26" s="370" customFormat="1">
      <c r="A135" s="116"/>
      <c r="B135" s="116"/>
      <c r="C135" s="121"/>
      <c r="D135" s="253"/>
      <c r="E135" s="116"/>
      <c r="F135" s="116"/>
      <c r="G135" s="135"/>
      <c r="H135" s="139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:26" s="370" customFormat="1">
      <c r="A136" s="116"/>
      <c r="B136" s="116"/>
      <c r="C136" s="121"/>
      <c r="D136" s="253"/>
      <c r="E136" s="116"/>
      <c r="F136" s="116"/>
      <c r="G136" s="135"/>
      <c r="H136" s="139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spans="1:26" s="370" customFormat="1">
      <c r="A137" s="116"/>
      <c r="B137" s="116"/>
      <c r="C137" s="121"/>
      <c r="D137" s="253"/>
      <c r="E137" s="116"/>
      <c r="F137" s="116"/>
      <c r="G137" s="135"/>
      <c r="H137" s="139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spans="1:26" s="370" customFormat="1">
      <c r="A138" s="116"/>
      <c r="B138" s="116"/>
      <c r="C138" s="121"/>
      <c r="D138" s="253"/>
      <c r="E138" s="116"/>
      <c r="F138" s="116"/>
      <c r="G138" s="135"/>
      <c r="H138" s="139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spans="1:26" s="370" customFormat="1">
      <c r="A139" s="116"/>
      <c r="B139" s="116"/>
      <c r="C139" s="121"/>
      <c r="D139" s="253"/>
      <c r="E139" s="116"/>
      <c r="F139" s="116"/>
      <c r="G139" s="135"/>
      <c r="H139" s="139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spans="1:26" s="370" customFormat="1">
      <c r="A140" s="116"/>
      <c r="B140" s="116"/>
      <c r="C140" s="121"/>
      <c r="D140" s="253"/>
      <c r="E140" s="116"/>
      <c r="F140" s="116"/>
      <c r="G140" s="135"/>
      <c r="H140" s="139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spans="1:26" s="370" customFormat="1">
      <c r="A141" s="116"/>
      <c r="B141" s="116"/>
      <c r="C141" s="121"/>
      <c r="D141" s="253"/>
      <c r="E141" s="116"/>
      <c r="F141" s="116"/>
      <c r="G141" s="135"/>
      <c r="H141" s="139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:26" s="370" customFormat="1">
      <c r="A142" s="116"/>
      <c r="B142" s="116"/>
      <c r="C142" s="121"/>
      <c r="D142" s="253"/>
      <c r="E142" s="116"/>
      <c r="F142" s="116"/>
      <c r="G142" s="135"/>
      <c r="H142" s="139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spans="1:26" s="370" customFormat="1">
      <c r="A143" s="116"/>
      <c r="B143" s="116"/>
      <c r="C143" s="121"/>
      <c r="D143" s="253"/>
      <c r="E143" s="116"/>
      <c r="F143" s="116"/>
      <c r="G143" s="135"/>
      <c r="H143" s="139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:26" s="370" customFormat="1">
      <c r="A144" s="116"/>
      <c r="B144" s="116"/>
      <c r="C144" s="121"/>
      <c r="D144" s="253"/>
      <c r="E144" s="116"/>
      <c r="F144" s="116"/>
      <c r="G144" s="135"/>
      <c r="H144" s="139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:26" s="370" customFormat="1">
      <c r="A145" s="116"/>
      <c r="B145" s="116"/>
      <c r="C145" s="121"/>
      <c r="D145" s="253"/>
      <c r="E145" s="116"/>
      <c r="F145" s="116"/>
      <c r="G145" s="135"/>
      <c r="H145" s="139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:26">
      <c r="A146" s="122"/>
      <c r="B146" s="114" t="s">
        <v>916</v>
      </c>
      <c r="C146" s="114"/>
      <c r="D146" s="249"/>
      <c r="E146" s="114"/>
      <c r="F146" s="436">
        <f>E147+E160</f>
        <v>1058700</v>
      </c>
      <c r="G146" s="436"/>
      <c r="H146" s="238" t="s">
        <v>529</v>
      </c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:26" outlineLevel="1">
      <c r="A147" s="114"/>
      <c r="B147" s="114" t="s">
        <v>903</v>
      </c>
      <c r="C147" s="114"/>
      <c r="D147" s="249"/>
      <c r="E147" s="438">
        <f>E148</f>
        <v>1016000</v>
      </c>
      <c r="F147" s="438"/>
      <c r="G147" s="238" t="s">
        <v>529</v>
      </c>
      <c r="H147" s="114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outlineLevel="1">
      <c r="A148" s="116"/>
      <c r="B148" s="125" t="s">
        <v>1209</v>
      </c>
      <c r="C148" s="125"/>
      <c r="D148" s="252"/>
      <c r="E148" s="431">
        <f>SUM(E149,E151,E155)</f>
        <v>1016000</v>
      </c>
      <c r="F148" s="431"/>
      <c r="G148" s="239" t="s">
        <v>529</v>
      </c>
      <c r="H148" s="125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outlineLevel="1">
      <c r="A149" s="116"/>
      <c r="B149" s="125" t="s">
        <v>1416</v>
      </c>
      <c r="C149" s="125"/>
      <c r="D149" s="252"/>
      <c r="E149" s="431">
        <v>400500</v>
      </c>
      <c r="F149" s="431"/>
      <c r="G149" s="239" t="s">
        <v>529</v>
      </c>
      <c r="H149" s="125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>
      <c r="A150" s="116"/>
      <c r="B150" s="116"/>
      <c r="C150" s="401" t="s">
        <v>904</v>
      </c>
      <c r="D150" s="401"/>
      <c r="E150" s="116"/>
      <c r="F150" s="116"/>
      <c r="G150" s="135"/>
      <c r="H150" s="139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:26">
      <c r="A151" s="116"/>
      <c r="B151" s="125" t="s">
        <v>1210</v>
      </c>
      <c r="C151" s="125"/>
      <c r="D151" s="252"/>
      <c r="E151" s="431">
        <v>414500</v>
      </c>
      <c r="F151" s="431"/>
      <c r="G151" s="239" t="s">
        <v>529</v>
      </c>
      <c r="H151" s="125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outlineLevel="1">
      <c r="A152" s="116"/>
      <c r="B152" s="116"/>
      <c r="C152" s="401" t="s">
        <v>906</v>
      </c>
      <c r="D152" s="401"/>
      <c r="E152" s="116"/>
      <c r="F152" s="116"/>
      <c r="G152" s="135"/>
      <c r="H152" s="139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outlineLevel="1">
      <c r="A153" s="116"/>
      <c r="B153" s="116"/>
      <c r="C153" s="401" t="s">
        <v>907</v>
      </c>
      <c r="D153" s="401"/>
      <c r="E153" s="116"/>
      <c r="F153" s="116"/>
      <c r="G153" s="135"/>
      <c r="H153" s="139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outlineLevel="1">
      <c r="A154" s="116"/>
      <c r="B154" s="116"/>
      <c r="C154" s="401" t="s">
        <v>917</v>
      </c>
      <c r="D154" s="401"/>
      <c r="E154" s="116"/>
      <c r="F154" s="116"/>
      <c r="G154" s="135"/>
      <c r="H154" s="139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outlineLevel="1">
      <c r="A155" s="116"/>
      <c r="B155" s="125" t="s">
        <v>1211</v>
      </c>
      <c r="C155" s="125"/>
      <c r="D155" s="252"/>
      <c r="E155" s="431">
        <v>201000</v>
      </c>
      <c r="F155" s="431"/>
      <c r="G155" s="239" t="s">
        <v>529</v>
      </c>
      <c r="H155" s="125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outlineLevel="1">
      <c r="A156" s="116"/>
      <c r="B156" s="125"/>
      <c r="C156" s="116" t="s">
        <v>1053</v>
      </c>
      <c r="E156" s="240"/>
      <c r="G156" s="239"/>
      <c r="H156" s="125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outlineLevel="1">
      <c r="A157" s="116"/>
      <c r="B157" s="125"/>
      <c r="C157" s="116" t="s">
        <v>1058</v>
      </c>
      <c r="E157" s="240"/>
      <c r="G157" s="239"/>
      <c r="H157" s="125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outlineLevel="1">
      <c r="A158" s="116"/>
      <c r="B158" s="125"/>
      <c r="C158" s="401" t="s">
        <v>1057</v>
      </c>
      <c r="D158" s="401"/>
      <c r="E158" s="240"/>
      <c r="G158" s="239"/>
      <c r="H158" s="125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outlineLevel="1">
      <c r="A159" s="116"/>
      <c r="B159" s="125"/>
      <c r="C159" s="125"/>
      <c r="D159" s="252"/>
      <c r="E159" s="240"/>
      <c r="G159" s="239"/>
      <c r="H159" s="125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outlineLevel="1">
      <c r="A160" s="114"/>
      <c r="B160" s="114" t="s">
        <v>910</v>
      </c>
      <c r="C160" s="114"/>
      <c r="D160" s="249"/>
      <c r="E160" s="438">
        <f t="shared" ref="E160:E161" si="0">E161</f>
        <v>42700</v>
      </c>
      <c r="F160" s="438"/>
      <c r="G160" s="238" t="s">
        <v>529</v>
      </c>
      <c r="H160" s="114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outlineLevel="1">
      <c r="A161" s="116"/>
      <c r="B161" s="125" t="s">
        <v>1036</v>
      </c>
      <c r="C161" s="125"/>
      <c r="D161" s="252"/>
      <c r="E161" s="431">
        <f t="shared" si="0"/>
        <v>42700</v>
      </c>
      <c r="F161" s="431"/>
      <c r="G161" s="239" t="s">
        <v>529</v>
      </c>
      <c r="H161" s="125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outlineLevel="1">
      <c r="A162" s="116"/>
      <c r="B162" s="125" t="s">
        <v>1037</v>
      </c>
      <c r="C162" s="125"/>
      <c r="D162" s="252"/>
      <c r="E162" s="431">
        <v>42700</v>
      </c>
      <c r="F162" s="431"/>
      <c r="G162" s="239" t="s">
        <v>529</v>
      </c>
      <c r="H162" s="125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outlineLevel="1">
      <c r="A163" s="121"/>
      <c r="B163" s="121"/>
      <c r="C163" s="121" t="s">
        <v>918</v>
      </c>
      <c r="D163" s="254" t="s">
        <v>1055</v>
      </c>
      <c r="E163" s="121"/>
      <c r="F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:26" outlineLevel="1">
      <c r="A164" s="121"/>
      <c r="B164" s="121"/>
      <c r="C164" s="121"/>
      <c r="D164" s="254" t="s">
        <v>1056</v>
      </c>
      <c r="E164" s="121"/>
      <c r="F164" s="121"/>
      <c r="G164" s="133">
        <v>42700</v>
      </c>
      <c r="H164" s="138" t="s">
        <v>529</v>
      </c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</row>
    <row r="165" spans="1:26" outlineLevel="1">
      <c r="A165" s="121"/>
      <c r="B165" s="121"/>
      <c r="C165" s="121"/>
      <c r="D165" s="254"/>
      <c r="E165" s="121"/>
      <c r="F165" s="121"/>
      <c r="G165" s="133"/>
      <c r="H165" s="138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</row>
    <row r="166" spans="1:26" s="271" customFormat="1" outlineLevel="1">
      <c r="A166" s="121"/>
      <c r="B166" s="121"/>
      <c r="C166" s="121"/>
      <c r="D166" s="281"/>
      <c r="E166" s="121"/>
      <c r="F166" s="121"/>
      <c r="G166" s="133"/>
      <c r="H166" s="138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</row>
    <row r="167" spans="1:26" s="271" customFormat="1" outlineLevel="1">
      <c r="A167" s="121"/>
      <c r="B167" s="121"/>
      <c r="C167" s="121"/>
      <c r="D167" s="281"/>
      <c r="E167" s="121"/>
      <c r="F167" s="121"/>
      <c r="G167" s="133"/>
      <c r="H167" s="138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</row>
    <row r="168" spans="1:26" s="271" customFormat="1" outlineLevel="1">
      <c r="A168" s="121"/>
      <c r="B168" s="121"/>
      <c r="C168" s="121"/>
      <c r="D168" s="281"/>
      <c r="E168" s="121"/>
      <c r="F168" s="121"/>
      <c r="G168" s="133"/>
      <c r="H168" s="138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</row>
    <row r="169" spans="1:26" s="271" customFormat="1" outlineLevel="1">
      <c r="A169" s="121"/>
      <c r="B169" s="121"/>
      <c r="C169" s="121"/>
      <c r="D169" s="281"/>
      <c r="E169" s="121"/>
      <c r="F169" s="121"/>
      <c r="G169" s="133"/>
      <c r="H169" s="138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</row>
    <row r="170" spans="1:26" s="271" customFormat="1" outlineLevel="1">
      <c r="A170" s="121"/>
      <c r="B170" s="121"/>
      <c r="C170" s="121"/>
      <c r="D170" s="281"/>
      <c r="E170" s="121"/>
      <c r="F170" s="121"/>
      <c r="G170" s="133"/>
      <c r="H170" s="138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</row>
    <row r="171" spans="1:26" s="271" customFormat="1" outlineLevel="1">
      <c r="A171" s="121"/>
      <c r="B171" s="121"/>
      <c r="C171" s="121"/>
      <c r="D171" s="281"/>
      <c r="E171" s="121"/>
      <c r="F171" s="121"/>
      <c r="G171" s="133"/>
      <c r="H171" s="138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</row>
    <row r="172" spans="1:26" s="271" customFormat="1" outlineLevel="1">
      <c r="A172" s="121"/>
      <c r="B172" s="121"/>
      <c r="C172" s="121"/>
      <c r="D172" s="281"/>
      <c r="E172" s="121"/>
      <c r="F172" s="121"/>
      <c r="G172" s="133"/>
      <c r="H172" s="138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</row>
    <row r="173" spans="1:26" s="271" customFormat="1" outlineLevel="1">
      <c r="A173" s="121"/>
      <c r="B173" s="121"/>
      <c r="C173" s="121"/>
      <c r="D173" s="281"/>
      <c r="E173" s="121"/>
      <c r="F173" s="121"/>
      <c r="G173" s="133"/>
      <c r="H173" s="138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</row>
    <row r="174" spans="1:26" s="271" customFormat="1" outlineLevel="1">
      <c r="A174" s="121"/>
      <c r="B174" s="121"/>
      <c r="C174" s="121"/>
      <c r="D174" s="281"/>
      <c r="E174" s="121"/>
      <c r="F174" s="121"/>
      <c r="G174" s="133"/>
      <c r="H174" s="138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</row>
    <row r="175" spans="1:26" s="271" customFormat="1" outlineLevel="1">
      <c r="A175" s="121"/>
      <c r="B175" s="121"/>
      <c r="C175" s="121"/>
      <c r="D175" s="281"/>
      <c r="E175" s="121"/>
      <c r="F175" s="121"/>
      <c r="G175" s="133"/>
      <c r="H175" s="138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</row>
    <row r="176" spans="1:26" s="271" customFormat="1" outlineLevel="1">
      <c r="A176" s="121"/>
      <c r="B176" s="121"/>
      <c r="C176" s="121"/>
      <c r="D176" s="281"/>
      <c r="E176" s="121"/>
      <c r="F176" s="121"/>
      <c r="G176" s="133"/>
      <c r="H176" s="138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</row>
    <row r="177" spans="1:26" s="271" customFormat="1" outlineLevel="1">
      <c r="A177" s="121"/>
      <c r="B177" s="121"/>
      <c r="C177" s="121"/>
      <c r="D177" s="281"/>
      <c r="E177" s="121"/>
      <c r="F177" s="121"/>
      <c r="G177" s="133"/>
      <c r="H177" s="138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</row>
    <row r="178" spans="1:26" s="271" customFormat="1" outlineLevel="1">
      <c r="A178" s="121"/>
      <c r="B178" s="121"/>
      <c r="C178" s="121"/>
      <c r="D178" s="281"/>
      <c r="E178" s="121"/>
      <c r="F178" s="121"/>
      <c r="G178" s="133"/>
      <c r="H178" s="138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</row>
    <row r="179" spans="1:26" s="271" customFormat="1" outlineLevel="1">
      <c r="A179" s="121"/>
      <c r="B179" s="121"/>
      <c r="C179" s="121"/>
      <c r="D179" s="281"/>
      <c r="E179" s="121"/>
      <c r="F179" s="121"/>
      <c r="G179" s="133"/>
      <c r="H179" s="138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</row>
    <row r="180" spans="1:26" s="271" customFormat="1" outlineLevel="1">
      <c r="A180" s="121"/>
      <c r="B180" s="121"/>
      <c r="C180" s="121"/>
      <c r="D180" s="281"/>
      <c r="E180" s="121"/>
      <c r="F180" s="121"/>
      <c r="G180" s="133"/>
      <c r="H180" s="138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</row>
    <row r="181" spans="1:26" s="271" customFormat="1" outlineLevel="1">
      <c r="A181" s="121"/>
      <c r="B181" s="121"/>
      <c r="C181" s="121"/>
      <c r="D181" s="281"/>
      <c r="E181" s="121"/>
      <c r="F181" s="121"/>
      <c r="G181" s="133"/>
      <c r="H181" s="138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</row>
    <row r="182" spans="1:26">
      <c r="A182" s="122"/>
      <c r="B182" s="114" t="s">
        <v>832</v>
      </c>
      <c r="C182" s="114"/>
      <c r="D182" s="249"/>
      <c r="E182" s="114"/>
      <c r="F182" s="436">
        <f>SUM(E183,E200)</f>
        <v>1248500</v>
      </c>
      <c r="G182" s="436"/>
      <c r="H182" s="238" t="s">
        <v>529</v>
      </c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spans="1:26" outlineLevel="1">
      <c r="A183" s="114"/>
      <c r="B183" s="114" t="s">
        <v>903</v>
      </c>
      <c r="C183" s="114"/>
      <c r="D183" s="249"/>
      <c r="E183" s="438">
        <f>E184+E197</f>
        <v>967270</v>
      </c>
      <c r="F183" s="438"/>
      <c r="G183" s="238" t="s">
        <v>529</v>
      </c>
      <c r="H183" s="114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outlineLevel="1">
      <c r="A184" s="116"/>
      <c r="B184" s="125" t="s">
        <v>1188</v>
      </c>
      <c r="C184" s="125"/>
      <c r="D184" s="252"/>
      <c r="E184" s="431">
        <f>SUM(E185,E187,E192)</f>
        <v>778270</v>
      </c>
      <c r="F184" s="431"/>
      <c r="G184" s="239" t="s">
        <v>529</v>
      </c>
      <c r="H184" s="125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outlineLevel="1">
      <c r="A185" s="116"/>
      <c r="B185" s="125" t="s">
        <v>1414</v>
      </c>
      <c r="C185" s="125"/>
      <c r="D185" s="252"/>
      <c r="E185" s="431">
        <v>300170</v>
      </c>
      <c r="F185" s="431"/>
      <c r="G185" s="239" t="s">
        <v>529</v>
      </c>
      <c r="H185" s="125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>
      <c r="A186" s="116"/>
      <c r="B186" s="116"/>
      <c r="C186" s="401" t="s">
        <v>1189</v>
      </c>
      <c r="D186" s="401"/>
      <c r="E186" s="116"/>
      <c r="F186" s="116"/>
      <c r="G186" s="135"/>
      <c r="H186" s="139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spans="1:26">
      <c r="A187" s="116"/>
      <c r="B187" s="125" t="s">
        <v>1190</v>
      </c>
      <c r="C187" s="125"/>
      <c r="D187" s="252"/>
      <c r="E187" s="431">
        <v>245300</v>
      </c>
      <c r="F187" s="431"/>
      <c r="G187" s="239" t="s">
        <v>529</v>
      </c>
      <c r="H187" s="125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6" outlineLevel="1">
      <c r="A188" s="116"/>
      <c r="C188" s="401" t="s">
        <v>1212</v>
      </c>
      <c r="D188" s="401"/>
      <c r="E188" s="116"/>
      <c r="F188" s="116"/>
      <c r="G188" s="135"/>
      <c r="H188" s="139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outlineLevel="1">
      <c r="A189" s="116"/>
      <c r="C189" s="401" t="s">
        <v>1216</v>
      </c>
      <c r="D189" s="401"/>
      <c r="E189" s="116"/>
      <c r="F189" s="116"/>
      <c r="G189" s="135"/>
      <c r="H189" s="139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outlineLevel="1">
      <c r="A190" s="116"/>
      <c r="C190" s="401" t="s">
        <v>1214</v>
      </c>
      <c r="D190" s="401"/>
      <c r="E190" s="116"/>
      <c r="F190" s="116"/>
      <c r="G190" s="135"/>
      <c r="H190" s="139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outlineLevel="1">
      <c r="A191" s="116"/>
      <c r="C191" s="401" t="s">
        <v>1215</v>
      </c>
      <c r="D191" s="401"/>
      <c r="E191" s="116"/>
      <c r="F191" s="116"/>
      <c r="G191" s="135"/>
      <c r="H191" s="139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outlineLevel="1">
      <c r="A192" s="116"/>
      <c r="B192" s="125" t="s">
        <v>1191</v>
      </c>
      <c r="C192" s="125"/>
      <c r="D192" s="252"/>
      <c r="E192" s="431">
        <v>232800</v>
      </c>
      <c r="F192" s="431"/>
      <c r="G192" s="239" t="s">
        <v>529</v>
      </c>
      <c r="H192" s="125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outlineLevel="1">
      <c r="A193" s="116"/>
      <c r="B193" s="125"/>
      <c r="C193" s="116" t="s">
        <v>1300</v>
      </c>
      <c r="D193" s="252"/>
      <c r="E193" s="240"/>
      <c r="F193" s="240"/>
      <c r="G193" s="239"/>
      <c r="H193" s="125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outlineLevel="1">
      <c r="A194" s="116"/>
      <c r="B194" s="125"/>
      <c r="C194" s="116" t="s">
        <v>1217</v>
      </c>
      <c r="D194" s="252"/>
      <c r="E194" s="240"/>
      <c r="F194" s="240"/>
      <c r="G194" s="239"/>
      <c r="H194" s="125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outlineLevel="1">
      <c r="A195" s="116"/>
      <c r="B195" s="125"/>
      <c r="C195" s="116" t="s">
        <v>1218</v>
      </c>
      <c r="D195" s="252"/>
      <c r="E195" s="240"/>
      <c r="F195" s="240"/>
      <c r="G195" s="239"/>
      <c r="H195" s="125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outlineLevel="1">
      <c r="A196" s="116"/>
      <c r="B196" s="116"/>
      <c r="C196" s="121"/>
      <c r="D196" s="253"/>
      <c r="E196" s="116"/>
      <c r="F196" s="116"/>
      <c r="G196" s="135"/>
      <c r="H196" s="139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outlineLevel="1">
      <c r="A197" s="116"/>
      <c r="B197" s="125" t="s">
        <v>1415</v>
      </c>
      <c r="C197" s="125"/>
      <c r="D197" s="252"/>
      <c r="E197" s="431">
        <v>189000</v>
      </c>
      <c r="F197" s="431"/>
      <c r="G197" s="239" t="s">
        <v>529</v>
      </c>
      <c r="H197" s="125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outlineLevel="1">
      <c r="A198" s="116"/>
      <c r="B198" s="116"/>
      <c r="C198" s="401" t="s">
        <v>1059</v>
      </c>
      <c r="D198" s="401"/>
      <c r="E198" s="116"/>
      <c r="F198" s="116"/>
      <c r="G198" s="135"/>
      <c r="H198" s="139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6">
      <c r="A199" s="116"/>
      <c r="B199" s="116"/>
      <c r="C199" s="121"/>
      <c r="D199" s="253"/>
      <c r="E199" s="116"/>
      <c r="F199" s="116"/>
      <c r="G199" s="135"/>
      <c r="H199" s="139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outlineLevel="1">
      <c r="A200" s="114"/>
      <c r="B200" s="114" t="s">
        <v>910</v>
      </c>
      <c r="C200" s="114"/>
      <c r="D200" s="249"/>
      <c r="E200" s="438">
        <f t="shared" ref="E200:E201" si="1">E201</f>
        <v>281230</v>
      </c>
      <c r="F200" s="438"/>
      <c r="G200" s="238" t="s">
        <v>529</v>
      </c>
      <c r="H200" s="114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outlineLevel="1">
      <c r="A201" s="116"/>
      <c r="B201" s="125" t="s">
        <v>1036</v>
      </c>
      <c r="C201" s="125"/>
      <c r="D201" s="252"/>
      <c r="E201" s="431">
        <f t="shared" si="1"/>
        <v>281230</v>
      </c>
      <c r="F201" s="431"/>
      <c r="G201" s="239" t="s">
        <v>529</v>
      </c>
      <c r="H201" s="125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outlineLevel="1">
      <c r="A202" s="116"/>
      <c r="B202" s="125" t="s">
        <v>1037</v>
      </c>
      <c r="C202" s="125"/>
      <c r="D202" s="252"/>
      <c r="E202" s="431">
        <f>SUM(G204:G213)</f>
        <v>281230</v>
      </c>
      <c r="F202" s="431"/>
      <c r="G202" s="239" t="s">
        <v>529</v>
      </c>
      <c r="H202" s="125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outlineLevel="1">
      <c r="A203" s="121"/>
      <c r="B203" s="121"/>
      <c r="C203" s="137" t="s">
        <v>919</v>
      </c>
      <c r="D203" s="401" t="s">
        <v>1060</v>
      </c>
      <c r="E203" s="401"/>
      <c r="F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</row>
    <row r="204" spans="1:26" outlineLevel="1">
      <c r="A204" s="121"/>
      <c r="B204" s="121"/>
      <c r="C204" s="137"/>
      <c r="D204" s="401" t="s">
        <v>1061</v>
      </c>
      <c r="E204" s="401"/>
      <c r="F204" s="121"/>
      <c r="G204" s="135"/>
      <c r="H204" s="139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</row>
    <row r="205" spans="1:26" outlineLevel="1">
      <c r="A205" s="121"/>
      <c r="B205" s="121"/>
      <c r="C205" s="137"/>
      <c r="D205" s="254" t="s">
        <v>1062</v>
      </c>
      <c r="E205" s="121"/>
      <c r="F205" s="121"/>
      <c r="G205" s="135">
        <v>45500</v>
      </c>
      <c r="H205" s="139" t="s">
        <v>529</v>
      </c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</row>
    <row r="206" spans="1:26" outlineLevel="1">
      <c r="A206" s="121"/>
      <c r="B206" s="121"/>
      <c r="C206" s="137" t="s">
        <v>920</v>
      </c>
      <c r="D206" s="254" t="s">
        <v>1063</v>
      </c>
      <c r="E206" s="121"/>
      <c r="F206" s="121"/>
      <c r="G206" s="135">
        <v>35160</v>
      </c>
      <c r="H206" s="139" t="s">
        <v>529</v>
      </c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</row>
    <row r="207" spans="1:26">
      <c r="A207" s="121"/>
      <c r="B207" s="121"/>
      <c r="C207" s="137" t="s">
        <v>921</v>
      </c>
      <c r="D207" s="253" t="s">
        <v>1064</v>
      </c>
      <c r="E207" s="121"/>
      <c r="F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</row>
    <row r="208" spans="1:26">
      <c r="A208" s="121"/>
      <c r="B208" s="121"/>
      <c r="C208" s="137"/>
      <c r="D208" s="253" t="s">
        <v>1065</v>
      </c>
      <c r="E208" s="121"/>
      <c r="F208" s="121"/>
      <c r="G208" s="135">
        <v>22000</v>
      </c>
      <c r="H208" s="139" t="s">
        <v>529</v>
      </c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</row>
    <row r="209" spans="1:26">
      <c r="A209" s="121"/>
      <c r="B209" s="121"/>
      <c r="C209" s="137" t="s">
        <v>922</v>
      </c>
      <c r="D209" s="253" t="s">
        <v>1066</v>
      </c>
      <c r="E209" s="121"/>
      <c r="F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</row>
    <row r="210" spans="1:26">
      <c r="A210" s="121"/>
      <c r="B210" s="121"/>
      <c r="C210" s="137"/>
      <c r="D210" s="253" t="s">
        <v>1067</v>
      </c>
      <c r="E210" s="121"/>
      <c r="F210" s="121"/>
      <c r="G210" s="135"/>
      <c r="H210" s="139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</row>
    <row r="211" spans="1:26">
      <c r="A211" s="121"/>
      <c r="B211" s="121"/>
      <c r="C211" s="137"/>
      <c r="D211" s="253" t="s">
        <v>1068</v>
      </c>
      <c r="E211" s="121"/>
      <c r="F211" s="121"/>
      <c r="G211" s="135"/>
      <c r="H211" s="139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</row>
    <row r="212" spans="1:26">
      <c r="A212" s="121"/>
      <c r="B212" s="121"/>
      <c r="C212" s="137"/>
      <c r="D212" s="253" t="s">
        <v>1069</v>
      </c>
      <c r="E212" s="121"/>
      <c r="F212" s="121"/>
      <c r="G212" s="135"/>
      <c r="H212" s="139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</row>
    <row r="213" spans="1:26">
      <c r="A213" s="121"/>
      <c r="B213" s="121"/>
      <c r="C213" s="137"/>
      <c r="D213" s="253" t="s">
        <v>1070</v>
      </c>
      <c r="E213" s="121"/>
      <c r="F213" s="121"/>
      <c r="G213" s="135">
        <v>178570</v>
      </c>
      <c r="H213" s="139" t="s">
        <v>529</v>
      </c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</row>
    <row r="214" spans="1:26" outlineLevel="1">
      <c r="A214" s="116"/>
      <c r="B214" s="116"/>
      <c r="C214" s="121"/>
      <c r="D214" s="253"/>
      <c r="E214" s="116"/>
      <c r="F214" s="116"/>
      <c r="G214" s="135"/>
      <c r="H214" s="139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</row>
    <row r="215" spans="1:26" s="271" customFormat="1" outlineLevel="1">
      <c r="A215" s="116"/>
      <c r="B215" s="116"/>
      <c r="C215" s="121"/>
      <c r="D215" s="253"/>
      <c r="E215" s="116"/>
      <c r="F215" s="116"/>
      <c r="G215" s="135"/>
      <c r="H215" s="139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</row>
    <row r="216" spans="1:26" s="271" customFormat="1" outlineLevel="1">
      <c r="A216" s="116"/>
      <c r="B216" s="116"/>
      <c r="C216" s="121"/>
      <c r="D216" s="253"/>
      <c r="E216" s="116"/>
      <c r="F216" s="116"/>
      <c r="G216" s="135"/>
      <c r="H216" s="139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</row>
    <row r="217" spans="1:26" s="271" customFormat="1" outlineLevel="1">
      <c r="A217" s="116"/>
      <c r="B217" s="116"/>
      <c r="C217" s="121"/>
      <c r="D217" s="253"/>
      <c r="E217" s="116"/>
      <c r="F217" s="116"/>
      <c r="G217" s="135"/>
      <c r="H217" s="139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</row>
    <row r="218" spans="1:26">
      <c r="A218" s="122"/>
      <c r="B218" s="114" t="s">
        <v>833</v>
      </c>
      <c r="C218" s="114"/>
      <c r="D218" s="249"/>
      <c r="E218" s="114"/>
      <c r="F218" s="436">
        <f>E219+E233</f>
        <v>2075500</v>
      </c>
      <c r="G218" s="436"/>
      <c r="H218" s="238" t="s">
        <v>529</v>
      </c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spans="1:26" outlineLevel="1">
      <c r="A219" s="114"/>
      <c r="B219" s="114" t="s">
        <v>903</v>
      </c>
      <c r="C219" s="114"/>
      <c r="D219" s="249"/>
      <c r="E219" s="438">
        <f>E220+E230</f>
        <v>1789830</v>
      </c>
      <c r="F219" s="438"/>
      <c r="G219" s="238" t="s">
        <v>529</v>
      </c>
      <c r="H219" s="114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1:26" outlineLevel="1">
      <c r="A220" s="116"/>
      <c r="B220" s="125" t="s">
        <v>1188</v>
      </c>
      <c r="C220" s="125"/>
      <c r="D220" s="252"/>
      <c r="E220" s="431">
        <f>SUM(E221,E223,E227)</f>
        <v>641930</v>
      </c>
      <c r="F220" s="431"/>
      <c r="G220" s="239" t="s">
        <v>529</v>
      </c>
      <c r="H220" s="125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outlineLevel="1">
      <c r="A221" s="116"/>
      <c r="B221" s="125" t="s">
        <v>1414</v>
      </c>
      <c r="C221" s="125"/>
      <c r="D221" s="252"/>
      <c r="E221" s="431">
        <v>126030</v>
      </c>
      <c r="F221" s="431"/>
      <c r="G221" s="239" t="s">
        <v>529</v>
      </c>
      <c r="H221" s="125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1:26">
      <c r="A222" s="116"/>
      <c r="B222" s="116"/>
      <c r="C222" s="401" t="s">
        <v>1189</v>
      </c>
      <c r="D222" s="401"/>
      <c r="E222" s="116"/>
      <c r="F222" s="116"/>
      <c r="G222" s="135"/>
      <c r="H222" s="139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</row>
    <row r="223" spans="1:26">
      <c r="A223" s="116"/>
      <c r="B223" s="125" t="s">
        <v>1190</v>
      </c>
      <c r="C223" s="125"/>
      <c r="D223" s="252"/>
      <c r="E223" s="431">
        <v>230200</v>
      </c>
      <c r="F223" s="431"/>
      <c r="G223" s="239" t="s">
        <v>529</v>
      </c>
      <c r="H223" s="125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1:26" outlineLevel="1">
      <c r="A224" s="116"/>
      <c r="B224" s="116"/>
      <c r="C224" s="401" t="s">
        <v>1212</v>
      </c>
      <c r="D224" s="401"/>
      <c r="E224" s="116"/>
      <c r="F224" s="116"/>
      <c r="G224" s="135"/>
      <c r="H224" s="139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1:26" outlineLevel="1">
      <c r="A225" s="116"/>
      <c r="B225" s="116"/>
      <c r="C225" s="401" t="s">
        <v>1216</v>
      </c>
      <c r="D225" s="401"/>
      <c r="E225" s="116"/>
      <c r="F225" s="116"/>
      <c r="G225" s="135"/>
      <c r="H225" s="139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1:26" outlineLevel="1">
      <c r="A226" s="116"/>
      <c r="B226" s="116"/>
      <c r="C226" s="401" t="s">
        <v>1219</v>
      </c>
      <c r="D226" s="401"/>
      <c r="E226" s="116"/>
      <c r="F226" s="116"/>
      <c r="G226" s="135"/>
      <c r="H226" s="139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outlineLevel="1">
      <c r="A227" s="116"/>
      <c r="B227" s="125" t="s">
        <v>1191</v>
      </c>
      <c r="C227" s="125"/>
      <c r="D227" s="252"/>
      <c r="E227" s="431">
        <v>285700</v>
      </c>
      <c r="F227" s="431"/>
      <c r="G227" s="239" t="s">
        <v>529</v>
      </c>
      <c r="H227" s="125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1:26" outlineLevel="1">
      <c r="A228" s="116"/>
      <c r="B228" s="125"/>
      <c r="C228" s="116" t="s">
        <v>1220</v>
      </c>
      <c r="D228" s="252"/>
      <c r="E228" s="240"/>
      <c r="F228" s="240"/>
      <c r="G228" s="239"/>
      <c r="H228" s="125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outlineLevel="1">
      <c r="A229" s="116"/>
      <c r="B229" s="125"/>
      <c r="C229" s="401" t="s">
        <v>1221</v>
      </c>
      <c r="D229" s="401"/>
      <c r="E229" s="240"/>
      <c r="F229" s="240"/>
      <c r="G229" s="239"/>
      <c r="H229" s="125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outlineLevel="1">
      <c r="A230" s="116"/>
      <c r="B230" s="125" t="s">
        <v>1415</v>
      </c>
      <c r="C230" s="125"/>
      <c r="D230" s="252"/>
      <c r="E230" s="431">
        <v>1147900</v>
      </c>
      <c r="F230" s="431"/>
      <c r="G230" s="239" t="s">
        <v>529</v>
      </c>
      <c r="H230" s="125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outlineLevel="1">
      <c r="A231" s="116"/>
      <c r="B231" s="116" t="s">
        <v>1301</v>
      </c>
      <c r="C231" s="121"/>
      <c r="D231" s="253"/>
      <c r="E231" s="116"/>
      <c r="F231" s="116"/>
      <c r="G231" s="135"/>
      <c r="H231" s="139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>
      <c r="A232" s="116"/>
      <c r="B232" s="116"/>
      <c r="C232" s="121"/>
      <c r="D232" s="253"/>
      <c r="E232" s="116"/>
      <c r="F232" s="116"/>
      <c r="G232" s="135"/>
      <c r="H232" s="139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outlineLevel="1">
      <c r="A233" s="114"/>
      <c r="B233" s="114" t="s">
        <v>910</v>
      </c>
      <c r="C233" s="114"/>
      <c r="D233" s="249"/>
      <c r="E233" s="438">
        <f t="shared" ref="E233:E234" si="2">E234</f>
        <v>285670</v>
      </c>
      <c r="F233" s="438"/>
      <c r="G233" s="238" t="s">
        <v>529</v>
      </c>
      <c r="H233" s="114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outlineLevel="1">
      <c r="A234" s="116"/>
      <c r="B234" s="125" t="s">
        <v>1036</v>
      </c>
      <c r="C234" s="125"/>
      <c r="D234" s="252"/>
      <c r="E234" s="431">
        <f t="shared" si="2"/>
        <v>285670</v>
      </c>
      <c r="F234" s="431"/>
      <c r="G234" s="239" t="s">
        <v>529</v>
      </c>
      <c r="H234" s="125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1:26" outlineLevel="1">
      <c r="A235" s="116"/>
      <c r="B235" s="125" t="s">
        <v>1037</v>
      </c>
      <c r="C235" s="125"/>
      <c r="D235" s="252"/>
      <c r="E235" s="431">
        <f>SUM(G237:G244)</f>
        <v>285670</v>
      </c>
      <c r="F235" s="431"/>
      <c r="G235" s="239" t="s">
        <v>529</v>
      </c>
      <c r="H235" s="125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1:26" outlineLevel="1">
      <c r="A236" s="121"/>
      <c r="B236" s="121"/>
      <c r="C236" s="137" t="s">
        <v>923</v>
      </c>
      <c r="D236" s="254" t="s">
        <v>1080</v>
      </c>
      <c r="E236" s="121"/>
      <c r="F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</row>
    <row r="237" spans="1:26" outlineLevel="1">
      <c r="A237" s="121"/>
      <c r="B237" s="121"/>
      <c r="C237" s="137"/>
      <c r="D237" s="254" t="s">
        <v>1067</v>
      </c>
      <c r="E237" s="121"/>
      <c r="F237" s="121"/>
      <c r="G237" s="133"/>
      <c r="H237" s="138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</row>
    <row r="238" spans="1:26" outlineLevel="1">
      <c r="A238" s="121"/>
      <c r="B238" s="121"/>
      <c r="C238" s="137"/>
      <c r="D238" s="254" t="s">
        <v>1068</v>
      </c>
      <c r="E238" s="121"/>
      <c r="F238" s="121"/>
      <c r="G238" s="133"/>
      <c r="H238" s="138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</row>
    <row r="239" spans="1:26" outlineLevel="1">
      <c r="A239" s="121"/>
      <c r="B239" s="121"/>
      <c r="C239" s="137"/>
      <c r="D239" s="254" t="s">
        <v>1073</v>
      </c>
      <c r="E239" s="121"/>
      <c r="F239" s="121"/>
      <c r="G239" s="133"/>
      <c r="H239" s="138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</row>
    <row r="240" spans="1:26" outlineLevel="1">
      <c r="A240" s="121"/>
      <c r="B240" s="121"/>
      <c r="C240" s="137"/>
      <c r="D240" s="254" t="s">
        <v>1070</v>
      </c>
      <c r="E240" s="121"/>
      <c r="F240" s="121"/>
      <c r="G240" s="133">
        <v>178570</v>
      </c>
      <c r="H240" s="138" t="s">
        <v>529</v>
      </c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</row>
    <row r="241" spans="1:26" outlineLevel="1">
      <c r="A241" s="116"/>
      <c r="B241" s="125"/>
      <c r="C241" s="140" t="s">
        <v>924</v>
      </c>
      <c r="D241" s="444" t="s">
        <v>1074</v>
      </c>
      <c r="E241" s="444"/>
      <c r="F241" s="444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outlineLevel="1">
      <c r="A242" s="116"/>
      <c r="B242" s="125"/>
      <c r="C242" s="140"/>
      <c r="D242" s="257" t="s">
        <v>1075</v>
      </c>
      <c r="E242" s="240"/>
      <c r="F242" s="240"/>
      <c r="G242" s="245">
        <v>19600</v>
      </c>
      <c r="H242" s="138" t="s">
        <v>529</v>
      </c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outlineLevel="1">
      <c r="A243" s="116"/>
      <c r="B243" s="125"/>
      <c r="C243" s="140" t="s">
        <v>925</v>
      </c>
      <c r="D243" s="444" t="s">
        <v>1076</v>
      </c>
      <c r="E243" s="444"/>
      <c r="F243" s="240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outlineLevel="1">
      <c r="A244" s="116"/>
      <c r="B244" s="125"/>
      <c r="C244" s="140"/>
      <c r="D244" s="257" t="s">
        <v>1409</v>
      </c>
      <c r="E244" s="240"/>
      <c r="F244" s="240"/>
      <c r="G244" s="245">
        <v>87500</v>
      </c>
      <c r="H244" s="138" t="s">
        <v>529</v>
      </c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outlineLevel="1">
      <c r="A245" s="116"/>
      <c r="B245" s="125"/>
      <c r="C245" s="125"/>
      <c r="D245" s="252"/>
      <c r="E245" s="240"/>
      <c r="F245" s="240"/>
      <c r="G245" s="239"/>
      <c r="H245" s="125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s="271" customFormat="1" outlineLevel="1">
      <c r="A246" s="116"/>
      <c r="B246" s="125"/>
      <c r="C246" s="125"/>
      <c r="D246" s="252"/>
      <c r="E246" s="282"/>
      <c r="F246" s="282"/>
      <c r="G246" s="273"/>
      <c r="H246" s="125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s="271" customFormat="1" outlineLevel="1">
      <c r="A247" s="116"/>
      <c r="B247" s="125"/>
      <c r="C247" s="125"/>
      <c r="D247" s="252"/>
      <c r="E247" s="282"/>
      <c r="F247" s="282"/>
      <c r="G247" s="273"/>
      <c r="H247" s="125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s="384" customFormat="1" outlineLevel="1">
      <c r="A248" s="116"/>
      <c r="B248" s="125"/>
      <c r="C248" s="125"/>
      <c r="D248" s="252"/>
      <c r="E248" s="386"/>
      <c r="F248" s="386"/>
      <c r="G248" s="385"/>
      <c r="H248" s="125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s="271" customFormat="1" outlineLevel="1">
      <c r="A249" s="116"/>
      <c r="B249" s="125"/>
      <c r="C249" s="125"/>
      <c r="D249" s="252"/>
      <c r="E249" s="282"/>
      <c r="F249" s="282"/>
      <c r="G249" s="273"/>
      <c r="H249" s="125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s="271" customFormat="1" outlineLevel="1">
      <c r="A250" s="116"/>
      <c r="B250" s="125"/>
      <c r="C250" s="125"/>
      <c r="D250" s="252"/>
      <c r="E250" s="282"/>
      <c r="F250" s="282"/>
      <c r="G250" s="273"/>
      <c r="H250" s="125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s="271" customFormat="1" outlineLevel="1">
      <c r="A251" s="116"/>
      <c r="B251" s="125"/>
      <c r="C251" s="125"/>
      <c r="D251" s="252"/>
      <c r="E251" s="282"/>
      <c r="F251" s="282"/>
      <c r="G251" s="273"/>
      <c r="H251" s="125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s="271" customFormat="1" outlineLevel="1">
      <c r="A252" s="116"/>
      <c r="B252" s="125"/>
      <c r="C252" s="125"/>
      <c r="D252" s="252"/>
      <c r="E252" s="282"/>
      <c r="F252" s="282"/>
      <c r="G252" s="273"/>
      <c r="H252" s="125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s="271" customFormat="1" outlineLevel="1">
      <c r="A253" s="116"/>
      <c r="B253" s="125"/>
      <c r="C253" s="125"/>
      <c r="D253" s="252"/>
      <c r="E253" s="282"/>
      <c r="F253" s="282"/>
      <c r="G253" s="273"/>
      <c r="H253" s="125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>
      <c r="A254" s="122"/>
      <c r="B254" s="114" t="s">
        <v>834</v>
      </c>
      <c r="C254" s="114"/>
      <c r="D254" s="249"/>
      <c r="E254" s="114"/>
      <c r="F254" s="436">
        <f>SUM(E255,E266)</f>
        <v>25644900</v>
      </c>
      <c r="G254" s="436"/>
      <c r="H254" s="238" t="s">
        <v>529</v>
      </c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</row>
    <row r="255" spans="1:26" outlineLevel="1">
      <c r="A255" s="114"/>
      <c r="B255" s="114" t="s">
        <v>903</v>
      </c>
      <c r="C255" s="114"/>
      <c r="D255" s="249"/>
      <c r="E255" s="438">
        <f>SUM(E256)</f>
        <v>25593880</v>
      </c>
      <c r="F255" s="438"/>
      <c r="G255" s="238" t="s">
        <v>529</v>
      </c>
      <c r="H255" s="114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outlineLevel="1">
      <c r="A256" s="116"/>
      <c r="B256" s="125" t="s">
        <v>1209</v>
      </c>
      <c r="C256" s="125"/>
      <c r="D256" s="252"/>
      <c r="E256" s="431">
        <f>SUM(E257,E259,E262)</f>
        <v>25593880</v>
      </c>
      <c r="F256" s="431"/>
      <c r="G256" s="239" t="s">
        <v>529</v>
      </c>
      <c r="H256" s="125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outlineLevel="1">
      <c r="A257" s="116"/>
      <c r="B257" s="125" t="s">
        <v>1416</v>
      </c>
      <c r="C257" s="125"/>
      <c r="D257" s="252"/>
      <c r="E257" s="431">
        <v>10907480</v>
      </c>
      <c r="F257" s="431"/>
      <c r="G257" s="239" t="s">
        <v>529</v>
      </c>
      <c r="H257" s="125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>
      <c r="A258" s="116"/>
      <c r="B258" s="116"/>
      <c r="C258" s="401" t="s">
        <v>1189</v>
      </c>
      <c r="D258" s="401"/>
      <c r="E258" s="116"/>
      <c r="F258" s="116"/>
      <c r="G258" s="135"/>
      <c r="H258" s="139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</row>
    <row r="259" spans="1:26">
      <c r="A259" s="116"/>
      <c r="B259" s="125" t="s">
        <v>1210</v>
      </c>
      <c r="C259" s="125"/>
      <c r="D259" s="252"/>
      <c r="E259" s="431">
        <v>930900</v>
      </c>
      <c r="F259" s="431"/>
      <c r="G259" s="239" t="s">
        <v>529</v>
      </c>
      <c r="H259" s="125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outlineLevel="1">
      <c r="A260" s="116"/>
      <c r="B260" s="116"/>
      <c r="C260" s="401" t="s">
        <v>1212</v>
      </c>
      <c r="D260" s="401"/>
      <c r="E260" s="116"/>
      <c r="F260" s="116"/>
      <c r="G260" s="135"/>
      <c r="H260" s="139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outlineLevel="1">
      <c r="A261" s="116"/>
      <c r="B261" s="116"/>
      <c r="C261" s="401" t="s">
        <v>1216</v>
      </c>
      <c r="D261" s="401"/>
      <c r="E261" s="116"/>
      <c r="F261" s="116"/>
      <c r="G261" s="135"/>
      <c r="H261" s="139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outlineLevel="1">
      <c r="A262" s="116"/>
      <c r="B262" s="125" t="s">
        <v>1211</v>
      </c>
      <c r="C262" s="125"/>
      <c r="D262" s="252"/>
      <c r="E262" s="431">
        <v>13755500</v>
      </c>
      <c r="F262" s="431"/>
      <c r="G262" s="239" t="s">
        <v>529</v>
      </c>
      <c r="H262" s="125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outlineLevel="1">
      <c r="A263" s="116"/>
      <c r="B263" s="125"/>
      <c r="C263" s="116" t="s">
        <v>1222</v>
      </c>
      <c r="D263" s="252"/>
      <c r="E263" s="240"/>
      <c r="F263" s="240"/>
      <c r="G263" s="239"/>
      <c r="H263" s="125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outlineLevel="1">
      <c r="A264" s="116"/>
      <c r="B264" s="125"/>
      <c r="C264" s="116" t="s">
        <v>1223</v>
      </c>
      <c r="D264" s="252"/>
      <c r="E264" s="240"/>
      <c r="F264" s="240"/>
      <c r="G264" s="239"/>
      <c r="H264" s="125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outlineLevel="1">
      <c r="A265" s="116"/>
      <c r="B265" s="125"/>
      <c r="C265" s="125"/>
      <c r="D265" s="252"/>
      <c r="E265" s="240"/>
      <c r="F265" s="240"/>
      <c r="G265" s="239"/>
      <c r="H265" s="125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outlineLevel="1">
      <c r="A266" s="125"/>
      <c r="B266" s="125" t="s">
        <v>910</v>
      </c>
      <c r="C266" s="126"/>
      <c r="D266" s="255"/>
      <c r="E266" s="435">
        <f t="shared" ref="E266:E267" si="3">E267</f>
        <v>51020</v>
      </c>
      <c r="F266" s="435"/>
      <c r="G266" s="127" t="s">
        <v>529</v>
      </c>
      <c r="H266" s="239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</row>
    <row r="267" spans="1:26" outlineLevel="1">
      <c r="A267" s="125"/>
      <c r="B267" s="125" t="s">
        <v>1036</v>
      </c>
      <c r="C267" s="126"/>
      <c r="D267" s="255"/>
      <c r="E267" s="435">
        <f t="shared" si="3"/>
        <v>51020</v>
      </c>
      <c r="F267" s="435"/>
      <c r="G267" s="127" t="s">
        <v>529</v>
      </c>
      <c r="H267" s="239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</row>
    <row r="268" spans="1:26" outlineLevel="1">
      <c r="A268" s="125"/>
      <c r="B268" s="125" t="s">
        <v>1037</v>
      </c>
      <c r="C268" s="126"/>
      <c r="D268" s="255"/>
      <c r="E268" s="435">
        <f>G273</f>
        <v>51020</v>
      </c>
      <c r="F268" s="435"/>
      <c r="G268" s="127" t="s">
        <v>529</v>
      </c>
      <c r="H268" s="239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</row>
    <row r="269" spans="1:26" outlineLevel="1">
      <c r="A269" s="116"/>
      <c r="B269" s="116"/>
      <c r="C269" s="121" t="s">
        <v>926</v>
      </c>
      <c r="D269" s="253" t="s">
        <v>1079</v>
      </c>
      <c r="E269" s="116"/>
      <c r="F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outlineLevel="1">
      <c r="A270" s="116"/>
      <c r="B270" s="116"/>
      <c r="C270" s="121"/>
      <c r="D270" s="253" t="s">
        <v>1038</v>
      </c>
      <c r="E270" s="116"/>
      <c r="F270" s="116"/>
      <c r="G270" s="135"/>
      <c r="H270" s="139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outlineLevel="1">
      <c r="A271" s="116"/>
      <c r="B271" s="116"/>
      <c r="C271" s="121"/>
      <c r="D271" s="253" t="s">
        <v>1039</v>
      </c>
      <c r="E271" s="116"/>
      <c r="F271" s="116"/>
      <c r="G271" s="135"/>
      <c r="H271" s="139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1:26" outlineLevel="1">
      <c r="A272" s="116"/>
      <c r="B272" s="116"/>
      <c r="C272" s="121"/>
      <c r="D272" s="433" t="s">
        <v>1078</v>
      </c>
      <c r="E272" s="433"/>
      <c r="F272" s="116"/>
      <c r="G272" s="135"/>
      <c r="H272" s="139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outlineLevel="1">
      <c r="A273" s="116"/>
      <c r="B273" s="116"/>
      <c r="C273" s="121"/>
      <c r="D273" s="253" t="s">
        <v>1040</v>
      </c>
      <c r="E273" s="116"/>
      <c r="F273" s="116"/>
      <c r="G273" s="135">
        <v>51020</v>
      </c>
      <c r="H273" s="139" t="s">
        <v>529</v>
      </c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1:26" outlineLevel="1">
      <c r="A274" s="116"/>
      <c r="B274" s="116"/>
      <c r="C274" s="121"/>
      <c r="D274" s="253"/>
      <c r="E274" s="116"/>
      <c r="F274" s="116"/>
      <c r="G274" s="135"/>
      <c r="H274" s="139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1:26" s="271" customFormat="1" outlineLevel="1">
      <c r="A275" s="116"/>
      <c r="B275" s="116"/>
      <c r="C275" s="121"/>
      <c r="D275" s="253"/>
      <c r="E275" s="116"/>
      <c r="F275" s="116"/>
      <c r="G275" s="135"/>
      <c r="H275" s="139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1:26" s="271" customFormat="1" outlineLevel="1">
      <c r="A276" s="116"/>
      <c r="B276" s="116"/>
      <c r="C276" s="121"/>
      <c r="D276" s="253"/>
      <c r="E276" s="116"/>
      <c r="F276" s="116"/>
      <c r="G276" s="135"/>
      <c r="H276" s="139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1:26" s="271" customFormat="1" outlineLevel="1">
      <c r="A277" s="116"/>
      <c r="B277" s="116"/>
      <c r="C277" s="121"/>
      <c r="D277" s="253"/>
      <c r="E277" s="116"/>
      <c r="F277" s="116"/>
      <c r="G277" s="135"/>
      <c r="H277" s="139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1:26" s="271" customFormat="1" outlineLevel="1">
      <c r="A278" s="116"/>
      <c r="B278" s="116"/>
      <c r="C278" s="121"/>
      <c r="D278" s="253"/>
      <c r="E278" s="116"/>
      <c r="F278" s="116"/>
      <c r="G278" s="135"/>
      <c r="H278" s="139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1:26" s="271" customFormat="1" outlineLevel="1">
      <c r="A279" s="116"/>
      <c r="B279" s="116"/>
      <c r="C279" s="121"/>
      <c r="D279" s="253"/>
      <c r="E279" s="116"/>
      <c r="F279" s="116"/>
      <c r="G279" s="135"/>
      <c r="H279" s="139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1:26" s="271" customFormat="1" outlineLevel="1">
      <c r="A280" s="116"/>
      <c r="B280" s="116"/>
      <c r="C280" s="121"/>
      <c r="D280" s="253"/>
      <c r="E280" s="116"/>
      <c r="F280" s="116"/>
      <c r="G280" s="135"/>
      <c r="H280" s="139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1:26" s="271" customFormat="1" outlineLevel="1">
      <c r="A281" s="116"/>
      <c r="B281" s="116"/>
      <c r="C281" s="121"/>
      <c r="D281" s="253"/>
      <c r="E281" s="116"/>
      <c r="F281" s="116"/>
      <c r="G281" s="135"/>
      <c r="H281" s="139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1:26" s="271" customFormat="1" outlineLevel="1">
      <c r="A282" s="116"/>
      <c r="B282" s="116"/>
      <c r="C282" s="121"/>
      <c r="D282" s="253"/>
      <c r="E282" s="116"/>
      <c r="F282" s="116"/>
      <c r="G282" s="135"/>
      <c r="H282" s="139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1:26" s="271" customFormat="1" outlineLevel="1">
      <c r="A283" s="116"/>
      <c r="B283" s="116"/>
      <c r="C283" s="121"/>
      <c r="D283" s="253"/>
      <c r="E283" s="116"/>
      <c r="F283" s="116"/>
      <c r="G283" s="135"/>
      <c r="H283" s="139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1:26" s="271" customFormat="1" outlineLevel="1">
      <c r="A284" s="116"/>
      <c r="B284" s="116"/>
      <c r="C284" s="121"/>
      <c r="D284" s="253"/>
      <c r="E284" s="116"/>
      <c r="F284" s="116"/>
      <c r="G284" s="135"/>
      <c r="H284" s="139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1:26" s="271" customFormat="1" outlineLevel="1">
      <c r="A285" s="116"/>
      <c r="B285" s="116"/>
      <c r="C285" s="121"/>
      <c r="D285" s="253"/>
      <c r="E285" s="116"/>
      <c r="F285" s="116"/>
      <c r="G285" s="135"/>
      <c r="H285" s="139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1:26" s="271" customFormat="1" outlineLevel="1">
      <c r="A286" s="116"/>
      <c r="B286" s="116"/>
      <c r="C286" s="121"/>
      <c r="D286" s="253"/>
      <c r="E286" s="116"/>
      <c r="F286" s="116"/>
      <c r="G286" s="135"/>
      <c r="H286" s="139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1:26" s="271" customFormat="1" outlineLevel="1">
      <c r="A287" s="116"/>
      <c r="B287" s="116"/>
      <c r="C287" s="121"/>
      <c r="D287" s="253"/>
      <c r="E287" s="116"/>
      <c r="F287" s="116"/>
      <c r="G287" s="135"/>
      <c r="H287" s="139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1:26" s="271" customFormat="1" outlineLevel="1">
      <c r="A288" s="116"/>
      <c r="B288" s="116"/>
      <c r="C288" s="121"/>
      <c r="D288" s="253"/>
      <c r="E288" s="116"/>
      <c r="F288" s="116"/>
      <c r="G288" s="135"/>
      <c r="H288" s="139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1:26" s="271" customFormat="1" outlineLevel="1">
      <c r="A289" s="116"/>
      <c r="B289" s="116"/>
      <c r="C289" s="121"/>
      <c r="D289" s="253"/>
      <c r="E289" s="116"/>
      <c r="F289" s="116"/>
      <c r="G289" s="135"/>
      <c r="H289" s="139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1:26">
      <c r="A290" s="122"/>
      <c r="B290" s="114" t="s">
        <v>835</v>
      </c>
      <c r="C290" s="114"/>
      <c r="D290" s="249"/>
      <c r="E290" s="114"/>
      <c r="F290" s="436">
        <f>E291</f>
        <v>627700</v>
      </c>
      <c r="G290" s="436"/>
      <c r="H290" s="238" t="s">
        <v>529</v>
      </c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</row>
    <row r="291" spans="1:26" outlineLevel="1">
      <c r="A291" s="114"/>
      <c r="B291" s="114" t="s">
        <v>866</v>
      </c>
      <c r="C291" s="114"/>
      <c r="D291" s="249"/>
      <c r="E291" s="438">
        <f t="shared" ref="E291:E292" si="4">E292</f>
        <v>627700</v>
      </c>
      <c r="F291" s="438"/>
      <c r="G291" s="238" t="s">
        <v>529</v>
      </c>
      <c r="H291" s="114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1:26" outlineLevel="1">
      <c r="A292" s="116"/>
      <c r="B292" s="125" t="s">
        <v>1224</v>
      </c>
      <c r="C292" s="125"/>
      <c r="D292" s="252"/>
      <c r="E292" s="431">
        <f t="shared" si="4"/>
        <v>627700</v>
      </c>
      <c r="F292" s="431"/>
      <c r="G292" s="239" t="s">
        <v>529</v>
      </c>
      <c r="H292" s="125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1:26" outlineLevel="1">
      <c r="A293" s="116"/>
      <c r="B293" s="125" t="s">
        <v>1225</v>
      </c>
      <c r="C293" s="125"/>
      <c r="D293" s="252"/>
      <c r="E293" s="431">
        <v>627700</v>
      </c>
      <c r="F293" s="431"/>
      <c r="G293" s="239" t="s">
        <v>529</v>
      </c>
      <c r="H293" s="125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1:26" outlineLevel="1">
      <c r="A294" s="116"/>
      <c r="B294" s="116"/>
      <c r="C294" s="401" t="s">
        <v>927</v>
      </c>
      <c r="D294" s="401"/>
      <c r="E294" s="116"/>
      <c r="F294" s="116"/>
      <c r="G294" s="135"/>
      <c r="H294" s="139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1:26" outlineLevel="1">
      <c r="A295" s="116"/>
      <c r="B295" s="116"/>
      <c r="C295" s="401" t="s">
        <v>928</v>
      </c>
      <c r="D295" s="401"/>
      <c r="E295" s="116"/>
      <c r="F295" s="116"/>
      <c r="G295" s="135"/>
      <c r="H295" s="139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1:26" outlineLevel="1">
      <c r="A296" s="114"/>
      <c r="B296" s="114"/>
      <c r="C296" s="114"/>
      <c r="D296" s="249"/>
      <c r="E296" s="241"/>
      <c r="F296" s="241"/>
      <c r="G296" s="238"/>
      <c r="H296" s="114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1:26" s="271" customFormat="1" outlineLevel="1">
      <c r="A297" s="114"/>
      <c r="B297" s="114"/>
      <c r="C297" s="114"/>
      <c r="D297" s="249"/>
      <c r="E297" s="283"/>
      <c r="F297" s="283"/>
      <c r="G297" s="272"/>
      <c r="H297" s="114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1:26" s="271" customFormat="1" outlineLevel="1">
      <c r="A298" s="114"/>
      <c r="B298" s="114"/>
      <c r="C298" s="114"/>
      <c r="D298" s="249"/>
      <c r="E298" s="283"/>
      <c r="F298" s="283"/>
      <c r="G298" s="272"/>
      <c r="H298" s="114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1:26" s="271" customFormat="1" outlineLevel="1">
      <c r="A299" s="114"/>
      <c r="B299" s="114"/>
      <c r="C299" s="114"/>
      <c r="D299" s="249"/>
      <c r="E299" s="283"/>
      <c r="F299" s="283"/>
      <c r="G299" s="272"/>
      <c r="H299" s="114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1:26" s="271" customFormat="1" outlineLevel="1">
      <c r="A300" s="114"/>
      <c r="B300" s="114"/>
      <c r="C300" s="114"/>
      <c r="D300" s="249"/>
      <c r="E300" s="283"/>
      <c r="F300" s="283"/>
      <c r="G300" s="272"/>
      <c r="H300" s="114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1:26" s="271" customFormat="1" outlineLevel="1">
      <c r="A301" s="114"/>
      <c r="B301" s="114"/>
      <c r="C301" s="114"/>
      <c r="D301" s="249"/>
      <c r="E301" s="283"/>
      <c r="F301" s="283"/>
      <c r="G301" s="272"/>
      <c r="H301" s="114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1:26" s="271" customFormat="1" outlineLevel="1">
      <c r="A302" s="114"/>
      <c r="B302" s="114"/>
      <c r="C302" s="114"/>
      <c r="D302" s="249"/>
      <c r="E302" s="283"/>
      <c r="F302" s="283"/>
      <c r="G302" s="272"/>
      <c r="H302" s="114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1:26" s="271" customFormat="1" outlineLevel="1">
      <c r="A303" s="114"/>
      <c r="B303" s="114"/>
      <c r="C303" s="114"/>
      <c r="D303" s="249"/>
      <c r="E303" s="283"/>
      <c r="F303" s="283"/>
      <c r="G303" s="272"/>
      <c r="H303" s="114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1:26" s="271" customFormat="1" outlineLevel="1">
      <c r="A304" s="114"/>
      <c r="B304" s="114"/>
      <c r="C304" s="114"/>
      <c r="D304" s="249"/>
      <c r="E304" s="283"/>
      <c r="F304" s="283"/>
      <c r="G304" s="272"/>
      <c r="H304" s="114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1:26" s="271" customFormat="1" outlineLevel="1">
      <c r="A305" s="114"/>
      <c r="B305" s="114"/>
      <c r="C305" s="114"/>
      <c r="D305" s="249"/>
      <c r="E305" s="283"/>
      <c r="F305" s="283"/>
      <c r="G305" s="272"/>
      <c r="H305" s="114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6" s="271" customFormat="1" outlineLevel="1">
      <c r="A306" s="114"/>
      <c r="B306" s="114"/>
      <c r="C306" s="114"/>
      <c r="D306" s="249"/>
      <c r="E306" s="283"/>
      <c r="F306" s="283"/>
      <c r="G306" s="272"/>
      <c r="H306" s="114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1:26" s="271" customFormat="1" outlineLevel="1">
      <c r="A307" s="114"/>
      <c r="B307" s="114"/>
      <c r="C307" s="114"/>
      <c r="D307" s="249"/>
      <c r="E307" s="283"/>
      <c r="F307" s="283"/>
      <c r="G307" s="272"/>
      <c r="H307" s="114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1:26" s="271" customFormat="1" outlineLevel="1">
      <c r="A308" s="114"/>
      <c r="B308" s="114"/>
      <c r="C308" s="114"/>
      <c r="D308" s="249"/>
      <c r="E308" s="283"/>
      <c r="F308" s="283"/>
      <c r="G308" s="272"/>
      <c r="H308" s="114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1:26" s="271" customFormat="1" outlineLevel="1">
      <c r="A309" s="114"/>
      <c r="B309" s="114"/>
      <c r="C309" s="114"/>
      <c r="D309" s="249"/>
      <c r="E309" s="283"/>
      <c r="F309" s="283"/>
      <c r="G309" s="272"/>
      <c r="H309" s="114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1:26" s="271" customFormat="1" outlineLevel="1">
      <c r="A310" s="114"/>
      <c r="B310" s="114"/>
      <c r="C310" s="114"/>
      <c r="D310" s="249"/>
      <c r="E310" s="283"/>
      <c r="F310" s="283"/>
      <c r="G310" s="272"/>
      <c r="H310" s="114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1:26" s="271" customFormat="1" outlineLevel="1">
      <c r="A311" s="114"/>
      <c r="B311" s="114"/>
      <c r="C311" s="114"/>
      <c r="D311" s="249"/>
      <c r="E311" s="283"/>
      <c r="F311" s="283"/>
      <c r="G311" s="272"/>
      <c r="H311" s="114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1:26" s="271" customFormat="1" outlineLevel="1">
      <c r="A312" s="114"/>
      <c r="B312" s="114"/>
      <c r="C312" s="114"/>
      <c r="D312" s="249"/>
      <c r="E312" s="283"/>
      <c r="F312" s="283"/>
      <c r="G312" s="272"/>
      <c r="H312" s="114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1:26" s="271" customFormat="1" outlineLevel="1">
      <c r="A313" s="114"/>
      <c r="B313" s="114"/>
      <c r="C313" s="114"/>
      <c r="D313" s="249"/>
      <c r="E313" s="283"/>
      <c r="F313" s="283"/>
      <c r="G313" s="272"/>
      <c r="H313" s="114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1:26" s="271" customFormat="1" outlineLevel="1">
      <c r="A314" s="114"/>
      <c r="B314" s="114"/>
      <c r="C314" s="114"/>
      <c r="D314" s="249"/>
      <c r="E314" s="283"/>
      <c r="F314" s="283"/>
      <c r="G314" s="272"/>
      <c r="H314" s="114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1:26" s="271" customFormat="1" outlineLevel="1">
      <c r="A315" s="114"/>
      <c r="B315" s="114"/>
      <c r="C315" s="114"/>
      <c r="D315" s="249"/>
      <c r="E315" s="283"/>
      <c r="F315" s="283"/>
      <c r="G315" s="272"/>
      <c r="H315" s="114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1:26" s="271" customFormat="1" outlineLevel="1">
      <c r="A316" s="114"/>
      <c r="B316" s="114"/>
      <c r="C316" s="114"/>
      <c r="D316" s="249"/>
      <c r="E316" s="283"/>
      <c r="F316" s="283"/>
      <c r="G316" s="272"/>
      <c r="H316" s="114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1:26" s="271" customFormat="1" outlineLevel="1">
      <c r="A317" s="114"/>
      <c r="B317" s="114"/>
      <c r="C317" s="114"/>
      <c r="D317" s="249"/>
      <c r="E317" s="283"/>
      <c r="F317" s="283"/>
      <c r="G317" s="272"/>
      <c r="H317" s="114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1:26" s="271" customFormat="1" outlineLevel="1">
      <c r="A318" s="114"/>
      <c r="B318" s="114"/>
      <c r="C318" s="114"/>
      <c r="D318" s="249"/>
      <c r="E318" s="283"/>
      <c r="F318" s="283"/>
      <c r="G318" s="272"/>
      <c r="H318" s="114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1:26" s="271" customFormat="1" outlineLevel="1">
      <c r="A319" s="114"/>
      <c r="B319" s="114"/>
      <c r="C319" s="114"/>
      <c r="D319" s="249"/>
      <c r="E319" s="283"/>
      <c r="F319" s="283"/>
      <c r="G319" s="272"/>
      <c r="H319" s="114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1:26" s="271" customFormat="1" outlineLevel="1">
      <c r="A320" s="114"/>
      <c r="B320" s="114"/>
      <c r="C320" s="114"/>
      <c r="D320" s="249"/>
      <c r="E320" s="283"/>
      <c r="F320" s="283"/>
      <c r="G320" s="272"/>
      <c r="H320" s="114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1:26" s="271" customFormat="1" outlineLevel="1">
      <c r="A321" s="114"/>
      <c r="B321" s="114"/>
      <c r="C321" s="114"/>
      <c r="D321" s="249"/>
      <c r="E321" s="283"/>
      <c r="F321" s="283"/>
      <c r="G321" s="272"/>
      <c r="H321" s="114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1:26" s="271" customFormat="1" outlineLevel="1">
      <c r="A322" s="114"/>
      <c r="B322" s="114"/>
      <c r="C322" s="114"/>
      <c r="D322" s="249"/>
      <c r="E322" s="283"/>
      <c r="F322" s="283"/>
      <c r="G322" s="272"/>
      <c r="H322" s="114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1:26" s="271" customFormat="1" outlineLevel="1">
      <c r="A323" s="114"/>
      <c r="B323" s="114"/>
      <c r="C323" s="114"/>
      <c r="D323" s="249"/>
      <c r="E323" s="283"/>
      <c r="F323" s="283"/>
      <c r="G323" s="272"/>
      <c r="H323" s="114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1:26" s="271" customFormat="1" outlineLevel="1">
      <c r="A324" s="114"/>
      <c r="B324" s="114"/>
      <c r="C324" s="114"/>
      <c r="D324" s="249"/>
      <c r="E324" s="283"/>
      <c r="F324" s="283"/>
      <c r="G324" s="272"/>
      <c r="H324" s="114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1:26" s="271" customFormat="1" outlineLevel="1">
      <c r="A325" s="114"/>
      <c r="B325" s="114"/>
      <c r="C325" s="114"/>
      <c r="D325" s="249"/>
      <c r="E325" s="283"/>
      <c r="F325" s="283"/>
      <c r="G325" s="272"/>
      <c r="H325" s="114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1:26">
      <c r="A326" s="122"/>
      <c r="B326" s="114" t="s">
        <v>836</v>
      </c>
      <c r="C326" s="114"/>
      <c r="D326" s="249"/>
      <c r="E326" s="114"/>
      <c r="F326" s="436">
        <f>SUM(E327,E336)</f>
        <v>2679700</v>
      </c>
      <c r="G326" s="436"/>
      <c r="H326" s="238" t="s">
        <v>529</v>
      </c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</row>
    <row r="327" spans="1:26" outlineLevel="1">
      <c r="A327" s="114"/>
      <c r="B327" s="114" t="s">
        <v>903</v>
      </c>
      <c r="C327" s="114"/>
      <c r="D327" s="249"/>
      <c r="E327" s="438">
        <f>E328</f>
        <v>2392400</v>
      </c>
      <c r="F327" s="438"/>
      <c r="G327" s="238" t="s">
        <v>529</v>
      </c>
      <c r="H327" s="114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1:26" outlineLevel="1">
      <c r="A328" s="116"/>
      <c r="B328" s="125" t="s">
        <v>1209</v>
      </c>
      <c r="C328" s="125"/>
      <c r="D328" s="252"/>
      <c r="E328" s="431">
        <f>SUM(E329,E332)</f>
        <v>2392400</v>
      </c>
      <c r="F328" s="431"/>
      <c r="G328" s="239" t="s">
        <v>529</v>
      </c>
      <c r="H328" s="125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1:26" outlineLevel="1">
      <c r="A329" s="116"/>
      <c r="B329" s="125" t="s">
        <v>1416</v>
      </c>
      <c r="C329" s="125"/>
      <c r="D329" s="252"/>
      <c r="E329" s="431">
        <v>2100000</v>
      </c>
      <c r="F329" s="431"/>
      <c r="G329" s="239" t="s">
        <v>529</v>
      </c>
      <c r="H329" s="125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1:26">
      <c r="A330" s="116"/>
      <c r="B330" s="116"/>
      <c r="C330" s="401" t="s">
        <v>1226</v>
      </c>
      <c r="D330" s="401"/>
      <c r="E330" s="116"/>
      <c r="F330" s="116"/>
      <c r="G330" s="135"/>
      <c r="H330" s="139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</row>
    <row r="331" spans="1:26">
      <c r="A331" s="116"/>
      <c r="B331" s="116"/>
      <c r="C331" s="401" t="s">
        <v>1227</v>
      </c>
      <c r="D331" s="401"/>
      <c r="E331" s="116"/>
      <c r="F331" s="116"/>
      <c r="G331" s="135"/>
      <c r="H331" s="139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</row>
    <row r="332" spans="1:26" outlineLevel="1">
      <c r="A332" s="116"/>
      <c r="B332" s="125" t="s">
        <v>1231</v>
      </c>
      <c r="C332" s="125"/>
      <c r="D332" s="252"/>
      <c r="E332" s="431">
        <v>292400</v>
      </c>
      <c r="F332" s="431"/>
      <c r="G332" s="239" t="s">
        <v>529</v>
      </c>
      <c r="H332" s="125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1:26" outlineLevel="1">
      <c r="A333" s="116"/>
      <c r="B333" s="116"/>
      <c r="C333" s="401" t="s">
        <v>1228</v>
      </c>
      <c r="D333" s="401"/>
      <c r="E333" s="116"/>
      <c r="F333" s="116"/>
      <c r="G333" s="135"/>
      <c r="H333" s="139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1:26" outlineLevel="1">
      <c r="A334" s="116"/>
      <c r="B334" s="116"/>
      <c r="C334" s="401" t="s">
        <v>1229</v>
      </c>
      <c r="D334" s="401"/>
      <c r="E334" s="116"/>
      <c r="F334" s="116"/>
      <c r="G334" s="135"/>
      <c r="H334" s="139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1:26" outlineLevel="1">
      <c r="A335" s="116"/>
      <c r="B335" s="116"/>
      <c r="C335" s="121"/>
      <c r="D335" s="253"/>
      <c r="E335" s="116"/>
      <c r="F335" s="116"/>
      <c r="G335" s="135"/>
      <c r="H335" s="139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1:26" outlineLevel="1">
      <c r="A336" s="114"/>
      <c r="B336" s="114" t="s">
        <v>1046</v>
      </c>
      <c r="C336" s="114"/>
      <c r="D336" s="249"/>
      <c r="E336" s="438">
        <f>SUM(G338:G340)</f>
        <v>287300</v>
      </c>
      <c r="F336" s="438"/>
      <c r="G336" s="238" t="s">
        <v>529</v>
      </c>
      <c r="H336" s="114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1:26" outlineLevel="1">
      <c r="A337" s="121"/>
      <c r="B337" s="121"/>
      <c r="C337" s="121" t="s">
        <v>915</v>
      </c>
      <c r="D337" s="401" t="s">
        <v>1081</v>
      </c>
      <c r="E337" s="401"/>
      <c r="F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</row>
    <row r="338" spans="1:26" outlineLevel="1">
      <c r="A338" s="121"/>
      <c r="B338" s="121"/>
      <c r="C338" s="121"/>
      <c r="D338" s="254" t="s">
        <v>1082</v>
      </c>
      <c r="E338" s="121"/>
      <c r="F338" s="121"/>
      <c r="G338" s="133">
        <v>237300</v>
      </c>
      <c r="H338" s="138" t="s">
        <v>529</v>
      </c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</row>
    <row r="339" spans="1:26">
      <c r="A339" s="116"/>
      <c r="B339" s="116"/>
      <c r="C339" s="121" t="s">
        <v>929</v>
      </c>
      <c r="D339" s="253" t="s">
        <v>1083</v>
      </c>
      <c r="E339" s="116"/>
      <c r="F339" s="116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</row>
    <row r="340" spans="1:26">
      <c r="A340" s="116"/>
      <c r="B340" s="116"/>
      <c r="C340" s="121"/>
      <c r="D340" s="253" t="s">
        <v>1084</v>
      </c>
      <c r="E340" s="116"/>
      <c r="F340" s="116"/>
      <c r="G340" s="133">
        <v>50000</v>
      </c>
      <c r="H340" s="138" t="s">
        <v>529</v>
      </c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</row>
    <row r="341" spans="1:26">
      <c r="A341" s="116"/>
      <c r="B341" s="116"/>
      <c r="C341" s="121"/>
      <c r="D341" s="253"/>
      <c r="E341" s="116"/>
      <c r="F341" s="116"/>
      <c r="G341" s="135"/>
      <c r="H341" s="139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</row>
    <row r="342" spans="1:26" s="271" customFormat="1">
      <c r="A342" s="116"/>
      <c r="B342" s="116"/>
      <c r="C342" s="121"/>
      <c r="D342" s="253"/>
      <c r="E342" s="116"/>
      <c r="F342" s="116"/>
      <c r="G342" s="135"/>
      <c r="H342" s="139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</row>
    <row r="343" spans="1:26" s="271" customFormat="1">
      <c r="A343" s="116"/>
      <c r="B343" s="116"/>
      <c r="C343" s="121"/>
      <c r="D343" s="253"/>
      <c r="E343" s="116"/>
      <c r="F343" s="116"/>
      <c r="G343" s="135"/>
      <c r="H343" s="139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</row>
    <row r="344" spans="1:26" s="271" customFormat="1">
      <c r="A344" s="116"/>
      <c r="B344" s="116"/>
      <c r="C344" s="121"/>
      <c r="D344" s="253"/>
      <c r="E344" s="116"/>
      <c r="F344" s="116"/>
      <c r="G344" s="135"/>
      <c r="H344" s="139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</row>
    <row r="345" spans="1:26" s="271" customFormat="1">
      <c r="A345" s="116"/>
      <c r="B345" s="116"/>
      <c r="C345" s="121"/>
      <c r="D345" s="253"/>
      <c r="E345" s="116"/>
      <c r="F345" s="116"/>
      <c r="G345" s="135"/>
      <c r="H345" s="139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</row>
    <row r="346" spans="1:26" s="271" customFormat="1">
      <c r="A346" s="116"/>
      <c r="B346" s="116"/>
      <c r="C346" s="121"/>
      <c r="D346" s="253"/>
      <c r="E346" s="116"/>
      <c r="F346" s="116"/>
      <c r="G346" s="135"/>
      <c r="H346" s="139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</row>
    <row r="347" spans="1:26" s="271" customFormat="1">
      <c r="A347" s="116"/>
      <c r="B347" s="116"/>
      <c r="C347" s="121"/>
      <c r="D347" s="253"/>
      <c r="E347" s="116"/>
      <c r="F347" s="116"/>
      <c r="G347" s="135"/>
      <c r="H347" s="139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</row>
    <row r="348" spans="1:26" s="271" customFormat="1">
      <c r="A348" s="116"/>
      <c r="B348" s="116"/>
      <c r="C348" s="121"/>
      <c r="D348" s="253"/>
      <c r="E348" s="116"/>
      <c r="F348" s="116"/>
      <c r="G348" s="135"/>
      <c r="H348" s="139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</row>
    <row r="349" spans="1:26" s="271" customFormat="1">
      <c r="A349" s="116"/>
      <c r="B349" s="116"/>
      <c r="C349" s="121"/>
      <c r="D349" s="253"/>
      <c r="E349" s="116"/>
      <c r="F349" s="116"/>
      <c r="G349" s="135"/>
      <c r="H349" s="139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</row>
    <row r="350" spans="1:26" s="271" customFormat="1">
      <c r="A350" s="116"/>
      <c r="B350" s="116"/>
      <c r="C350" s="121"/>
      <c r="D350" s="253"/>
      <c r="E350" s="116"/>
      <c r="F350" s="116"/>
      <c r="G350" s="135"/>
      <c r="H350" s="139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</row>
    <row r="351" spans="1:26" s="271" customFormat="1">
      <c r="A351" s="116"/>
      <c r="B351" s="116"/>
      <c r="C351" s="121"/>
      <c r="D351" s="253"/>
      <c r="E351" s="116"/>
      <c r="F351" s="116"/>
      <c r="G351" s="135"/>
      <c r="H351" s="139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</row>
    <row r="352" spans="1:26" s="271" customFormat="1">
      <c r="A352" s="116"/>
      <c r="B352" s="116"/>
      <c r="C352" s="121"/>
      <c r="D352" s="253"/>
      <c r="E352" s="116"/>
      <c r="F352" s="116"/>
      <c r="G352" s="135"/>
      <c r="H352" s="139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</row>
    <row r="353" spans="1:26" s="271" customFormat="1">
      <c r="A353" s="116"/>
      <c r="B353" s="116"/>
      <c r="C353" s="121"/>
      <c r="D353" s="253"/>
      <c r="E353" s="116"/>
      <c r="F353" s="116"/>
      <c r="G353" s="135"/>
      <c r="H353" s="139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</row>
    <row r="354" spans="1:26" s="271" customFormat="1">
      <c r="A354" s="116"/>
      <c r="B354" s="116"/>
      <c r="C354" s="121"/>
      <c r="D354" s="253"/>
      <c r="E354" s="116"/>
      <c r="F354" s="116"/>
      <c r="G354" s="135"/>
      <c r="H354" s="139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</row>
    <row r="355" spans="1:26" s="271" customFormat="1">
      <c r="A355" s="116"/>
      <c r="B355" s="116"/>
      <c r="C355" s="121"/>
      <c r="D355" s="253"/>
      <c r="E355" s="116"/>
      <c r="F355" s="116"/>
      <c r="G355" s="135"/>
      <c r="H355" s="139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</row>
    <row r="356" spans="1:26" s="271" customFormat="1">
      <c r="A356" s="116"/>
      <c r="B356" s="116"/>
      <c r="C356" s="121"/>
      <c r="D356" s="253"/>
      <c r="E356" s="116"/>
      <c r="F356" s="116"/>
      <c r="G356" s="135"/>
      <c r="H356" s="139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</row>
    <row r="357" spans="1:26" s="271" customFormat="1">
      <c r="A357" s="116"/>
      <c r="B357" s="116"/>
      <c r="C357" s="121"/>
      <c r="D357" s="253"/>
      <c r="E357" s="116"/>
      <c r="F357" s="116"/>
      <c r="G357" s="135"/>
      <c r="H357" s="139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</row>
    <row r="358" spans="1:26" s="271" customFormat="1">
      <c r="A358" s="116"/>
      <c r="B358" s="116"/>
      <c r="C358" s="121"/>
      <c r="D358" s="253"/>
      <c r="E358" s="116"/>
      <c r="F358" s="116"/>
      <c r="G358" s="135"/>
      <c r="H358" s="139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</row>
    <row r="359" spans="1:26" s="271" customFormat="1">
      <c r="A359" s="116"/>
      <c r="B359" s="116"/>
      <c r="C359" s="121"/>
      <c r="D359" s="253"/>
      <c r="E359" s="116"/>
      <c r="F359" s="116"/>
      <c r="G359" s="135"/>
      <c r="H359" s="139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</row>
    <row r="360" spans="1:26" s="271" customFormat="1">
      <c r="A360" s="116"/>
      <c r="B360" s="116"/>
      <c r="C360" s="121"/>
      <c r="D360" s="253"/>
      <c r="E360" s="116"/>
      <c r="F360" s="116"/>
      <c r="G360" s="135"/>
      <c r="H360" s="139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</row>
    <row r="361" spans="1:26" s="271" customFormat="1">
      <c r="A361" s="116"/>
      <c r="B361" s="116"/>
      <c r="C361" s="121"/>
      <c r="D361" s="253"/>
      <c r="E361" s="116"/>
      <c r="F361" s="116"/>
      <c r="G361" s="135"/>
      <c r="H361" s="139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</row>
    <row r="362" spans="1:26">
      <c r="A362" s="122"/>
      <c r="B362" s="114" t="s">
        <v>837</v>
      </c>
      <c r="C362" s="114"/>
      <c r="D362" s="249"/>
      <c r="E362" s="114"/>
      <c r="F362" s="436">
        <f>SUM(E363,E378)</f>
        <v>5774700</v>
      </c>
      <c r="G362" s="436"/>
      <c r="H362" s="238" t="s">
        <v>529</v>
      </c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</row>
    <row r="363" spans="1:26" outlineLevel="1">
      <c r="A363" s="114"/>
      <c r="B363" s="114" t="s">
        <v>903</v>
      </c>
      <c r="C363" s="114"/>
      <c r="D363" s="249"/>
      <c r="E363" s="438">
        <f>SUM(E364+E374)</f>
        <v>3674700</v>
      </c>
      <c r="F363" s="438"/>
      <c r="G363" s="238" t="s">
        <v>529</v>
      </c>
      <c r="H363" s="114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1:26" outlineLevel="1">
      <c r="A364" s="116"/>
      <c r="B364" s="125" t="s">
        <v>1185</v>
      </c>
      <c r="C364" s="125"/>
      <c r="D364" s="252"/>
      <c r="E364" s="431">
        <f>SUM(E365,E367,E370)</f>
        <v>3604600</v>
      </c>
      <c r="F364" s="431"/>
      <c r="G364" s="239" t="s">
        <v>529</v>
      </c>
      <c r="H364" s="125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1:26" outlineLevel="1">
      <c r="A365" s="116"/>
      <c r="B365" s="125" t="s">
        <v>1417</v>
      </c>
      <c r="C365" s="125"/>
      <c r="D365" s="252"/>
      <c r="E365" s="431">
        <v>607100</v>
      </c>
      <c r="F365" s="431"/>
      <c r="G365" s="239" t="s">
        <v>529</v>
      </c>
      <c r="H365" s="125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1:26">
      <c r="A366" s="116"/>
      <c r="B366" s="116"/>
      <c r="C366" s="401" t="s">
        <v>1302</v>
      </c>
      <c r="D366" s="401"/>
      <c r="E366" s="116"/>
      <c r="F366" s="116"/>
      <c r="G366" s="135"/>
      <c r="H366" s="139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</row>
    <row r="367" spans="1:26">
      <c r="A367" s="116"/>
      <c r="B367" s="125" t="s">
        <v>1187</v>
      </c>
      <c r="C367" s="125"/>
      <c r="D367" s="252"/>
      <c r="E367" s="431">
        <v>199900</v>
      </c>
      <c r="F367" s="431"/>
      <c r="G367" s="239" t="s">
        <v>529</v>
      </c>
      <c r="H367" s="125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1:26" outlineLevel="1">
      <c r="A368" s="116"/>
      <c r="B368" s="116"/>
      <c r="C368" s="401" t="s">
        <v>1303</v>
      </c>
      <c r="D368" s="401"/>
      <c r="E368" s="116"/>
      <c r="F368" s="116"/>
      <c r="G368" s="135"/>
      <c r="H368" s="139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1:26" outlineLevel="1">
      <c r="A369" s="116"/>
      <c r="B369" s="116"/>
      <c r="C369" s="401" t="s">
        <v>1304</v>
      </c>
      <c r="D369" s="401"/>
      <c r="E369" s="116"/>
      <c r="F369" s="116"/>
      <c r="G369" s="135"/>
      <c r="H369" s="139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1:26" outlineLevel="1">
      <c r="A370" s="116"/>
      <c r="B370" s="125" t="s">
        <v>1305</v>
      </c>
      <c r="C370" s="125"/>
      <c r="D370" s="252"/>
      <c r="E370" s="431">
        <v>2797600</v>
      </c>
      <c r="F370" s="431"/>
      <c r="G370" s="239" t="s">
        <v>529</v>
      </c>
      <c r="H370" s="125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1:26" outlineLevel="1">
      <c r="A371" s="116"/>
      <c r="B371" s="125"/>
      <c r="C371" s="116" t="s">
        <v>1306</v>
      </c>
      <c r="D371" s="252"/>
      <c r="E371" s="240"/>
      <c r="F371" s="240"/>
      <c r="G371" s="239"/>
      <c r="H371" s="125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1:26" outlineLevel="1">
      <c r="A372" s="116"/>
      <c r="B372" s="125"/>
      <c r="C372" s="116" t="s">
        <v>1307</v>
      </c>
      <c r="D372" s="252"/>
      <c r="E372" s="240"/>
      <c r="F372" s="240"/>
      <c r="G372" s="239"/>
      <c r="H372" s="125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1:26" outlineLevel="1">
      <c r="A373" s="116"/>
      <c r="B373" s="125"/>
      <c r="C373" s="116" t="s">
        <v>1308</v>
      </c>
      <c r="D373" s="252"/>
      <c r="E373" s="240"/>
      <c r="F373" s="240"/>
      <c r="G373" s="239"/>
      <c r="H373" s="125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1:26" outlineLevel="1">
      <c r="A374" s="125"/>
      <c r="B374" s="125" t="s">
        <v>1418</v>
      </c>
      <c r="C374" s="126"/>
      <c r="D374" s="255"/>
      <c r="E374" s="435">
        <v>70100</v>
      </c>
      <c r="F374" s="435"/>
      <c r="G374" s="127" t="s">
        <v>529</v>
      </c>
      <c r="H374" s="239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</row>
    <row r="375" spans="1:26" outlineLevel="1">
      <c r="A375" s="116"/>
      <c r="B375" s="116"/>
      <c r="C375" s="401" t="s">
        <v>1309</v>
      </c>
      <c r="D375" s="401"/>
      <c r="E375" s="116"/>
      <c r="F375" s="116"/>
      <c r="G375" s="135"/>
      <c r="H375" s="139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1:26" outlineLevel="1">
      <c r="A376" s="116"/>
      <c r="B376" s="116"/>
      <c r="C376" s="401" t="s">
        <v>1310</v>
      </c>
      <c r="D376" s="401"/>
      <c r="E376" s="116"/>
      <c r="F376" s="116"/>
      <c r="G376" s="135"/>
      <c r="H376" s="139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1:26" outlineLevel="1">
      <c r="A377" s="116"/>
      <c r="B377" s="116"/>
      <c r="C377" s="121"/>
      <c r="D377" s="253"/>
      <c r="E377" s="116"/>
      <c r="F377" s="116"/>
      <c r="G377" s="135"/>
      <c r="H377" s="139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1:26" outlineLevel="1">
      <c r="A378" s="114"/>
      <c r="B378" s="114" t="s">
        <v>1046</v>
      </c>
      <c r="C378" s="114"/>
      <c r="D378" s="249"/>
      <c r="E378" s="438">
        <f>SUM(G380)</f>
        <v>2100000</v>
      </c>
      <c r="F378" s="438"/>
      <c r="G378" s="238" t="s">
        <v>529</v>
      </c>
      <c r="H378" s="114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1:26" outlineLevel="1">
      <c r="A379" s="121"/>
      <c r="B379" s="121"/>
      <c r="C379" s="289" t="s">
        <v>915</v>
      </c>
      <c r="D379" s="254" t="s">
        <v>1085</v>
      </c>
      <c r="E379" s="121"/>
      <c r="F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</row>
    <row r="380" spans="1:26" outlineLevel="1">
      <c r="A380" s="121"/>
      <c r="B380" s="121"/>
      <c r="C380" s="121"/>
      <c r="D380" s="254" t="s">
        <v>1086</v>
      </c>
      <c r="E380" s="121"/>
      <c r="F380" s="121"/>
      <c r="G380" s="133">
        <v>2100000</v>
      </c>
      <c r="H380" s="138" t="s">
        <v>529</v>
      </c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</row>
    <row r="381" spans="1:26">
      <c r="A381" s="116"/>
      <c r="B381" s="116"/>
      <c r="C381" s="121"/>
      <c r="D381" s="253"/>
      <c r="E381" s="116"/>
      <c r="F381" s="116"/>
      <c r="G381" s="135"/>
      <c r="H381" s="139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</row>
    <row r="382" spans="1:26" s="271" customFormat="1">
      <c r="A382" s="116"/>
      <c r="B382" s="116"/>
      <c r="C382" s="121"/>
      <c r="D382" s="253"/>
      <c r="E382" s="116"/>
      <c r="F382" s="116"/>
      <c r="G382" s="135"/>
      <c r="H382" s="139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</row>
    <row r="383" spans="1:26" s="271" customFormat="1">
      <c r="A383" s="116"/>
      <c r="B383" s="116"/>
      <c r="C383" s="121"/>
      <c r="D383" s="253"/>
      <c r="E383" s="116"/>
      <c r="F383" s="116"/>
      <c r="G383" s="135"/>
      <c r="H383" s="139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</row>
    <row r="384" spans="1:26" s="271" customFormat="1">
      <c r="A384" s="116"/>
      <c r="B384" s="116"/>
      <c r="C384" s="121"/>
      <c r="D384" s="253"/>
      <c r="E384" s="116"/>
      <c r="F384" s="116"/>
      <c r="G384" s="135"/>
      <c r="H384" s="139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</row>
    <row r="385" spans="1:26" s="271" customFormat="1">
      <c r="A385" s="116"/>
      <c r="B385" s="116"/>
      <c r="C385" s="121"/>
      <c r="D385" s="253"/>
      <c r="E385" s="116"/>
      <c r="F385" s="116"/>
      <c r="G385" s="135"/>
      <c r="H385" s="139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</row>
    <row r="386" spans="1:26" s="271" customFormat="1">
      <c r="A386" s="116"/>
      <c r="B386" s="116"/>
      <c r="C386" s="121"/>
      <c r="D386" s="253"/>
      <c r="E386" s="116"/>
      <c r="F386" s="116"/>
      <c r="G386" s="135"/>
      <c r="H386" s="139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</row>
    <row r="387" spans="1:26" s="271" customFormat="1">
      <c r="A387" s="116"/>
      <c r="B387" s="116"/>
      <c r="C387" s="121"/>
      <c r="D387" s="253"/>
      <c r="E387" s="116"/>
      <c r="F387" s="116"/>
      <c r="G387" s="135"/>
      <c r="H387" s="139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</row>
    <row r="388" spans="1:26" s="271" customFormat="1">
      <c r="A388" s="116"/>
      <c r="B388" s="116"/>
      <c r="C388" s="121"/>
      <c r="D388" s="253"/>
      <c r="E388" s="116"/>
      <c r="F388" s="116"/>
      <c r="G388" s="135"/>
      <c r="H388" s="139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</row>
    <row r="389" spans="1:26" s="271" customFormat="1">
      <c r="A389" s="116"/>
      <c r="B389" s="116"/>
      <c r="C389" s="121"/>
      <c r="D389" s="253"/>
      <c r="E389" s="116"/>
      <c r="F389" s="116"/>
      <c r="G389" s="135"/>
      <c r="H389" s="139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</row>
    <row r="390" spans="1:26" s="271" customFormat="1">
      <c r="A390" s="116"/>
      <c r="B390" s="116"/>
      <c r="C390" s="121"/>
      <c r="D390" s="253"/>
      <c r="E390" s="116"/>
      <c r="F390" s="116"/>
      <c r="G390" s="135"/>
      <c r="H390" s="139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</row>
    <row r="391" spans="1:26" s="271" customFormat="1">
      <c r="A391" s="116"/>
      <c r="B391" s="116"/>
      <c r="C391" s="121"/>
      <c r="D391" s="253"/>
      <c r="E391" s="116"/>
      <c r="F391" s="116"/>
      <c r="G391" s="135"/>
      <c r="H391" s="139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</row>
    <row r="392" spans="1:26" s="271" customFormat="1">
      <c r="A392" s="116"/>
      <c r="B392" s="116"/>
      <c r="C392" s="121"/>
      <c r="D392" s="253"/>
      <c r="E392" s="116"/>
      <c r="F392" s="116"/>
      <c r="G392" s="135"/>
      <c r="H392" s="139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</row>
    <row r="393" spans="1:26" s="271" customFormat="1">
      <c r="A393" s="116"/>
      <c r="B393" s="116"/>
      <c r="C393" s="121"/>
      <c r="D393" s="253"/>
      <c r="E393" s="116"/>
      <c r="F393" s="116"/>
      <c r="G393" s="135"/>
      <c r="H393" s="139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</row>
    <row r="394" spans="1:26" s="271" customFormat="1">
      <c r="A394" s="116"/>
      <c r="B394" s="116"/>
      <c r="C394" s="121"/>
      <c r="D394" s="253"/>
      <c r="E394" s="116"/>
      <c r="F394" s="116"/>
      <c r="G394" s="135"/>
      <c r="H394" s="139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</row>
    <row r="395" spans="1:26" s="271" customFormat="1">
      <c r="A395" s="116"/>
      <c r="B395" s="116"/>
      <c r="C395" s="121"/>
      <c r="D395" s="253"/>
      <c r="E395" s="116"/>
      <c r="F395" s="116"/>
      <c r="G395" s="135"/>
      <c r="H395" s="139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</row>
    <row r="396" spans="1:26" s="271" customFormat="1">
      <c r="A396" s="116"/>
      <c r="B396" s="116"/>
      <c r="C396" s="121"/>
      <c r="D396" s="253"/>
      <c r="E396" s="116"/>
      <c r="F396" s="116"/>
      <c r="G396" s="135"/>
      <c r="H396" s="139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</row>
    <row r="397" spans="1:26" s="271" customFormat="1">
      <c r="A397" s="116"/>
      <c r="B397" s="116"/>
      <c r="C397" s="121"/>
      <c r="D397" s="253"/>
      <c r="E397" s="116"/>
      <c r="F397" s="116"/>
      <c r="G397" s="135"/>
      <c r="H397" s="139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</row>
    <row r="398" spans="1:26">
      <c r="A398" s="122"/>
      <c r="B398" s="114" t="s">
        <v>838</v>
      </c>
      <c r="C398" s="114"/>
      <c r="D398" s="249"/>
      <c r="E398" s="114"/>
      <c r="F398" s="436">
        <f>SUM(E399,E410)</f>
        <v>4440700</v>
      </c>
      <c r="G398" s="436"/>
      <c r="H398" s="238" t="s">
        <v>529</v>
      </c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</row>
    <row r="399" spans="1:26" outlineLevel="1">
      <c r="A399" s="114"/>
      <c r="B399" s="114" t="s">
        <v>903</v>
      </c>
      <c r="C399" s="114"/>
      <c r="D399" s="249"/>
      <c r="E399" s="438">
        <f>E400</f>
        <v>4250150</v>
      </c>
      <c r="F399" s="438"/>
      <c r="G399" s="238" t="s">
        <v>529</v>
      </c>
      <c r="H399" s="114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1:26" outlineLevel="1">
      <c r="A400" s="116"/>
      <c r="B400" s="125" t="s">
        <v>1209</v>
      </c>
      <c r="C400" s="125"/>
      <c r="D400" s="252"/>
      <c r="E400" s="431">
        <f>SUM(E401,E403,E406)</f>
        <v>4250150</v>
      </c>
      <c r="F400" s="431"/>
      <c r="G400" s="239" t="s">
        <v>529</v>
      </c>
      <c r="H400" s="125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1:26" outlineLevel="1">
      <c r="A401" s="116"/>
      <c r="B401" s="125" t="s">
        <v>1416</v>
      </c>
      <c r="C401" s="125"/>
      <c r="D401" s="252"/>
      <c r="E401" s="431">
        <v>3582550</v>
      </c>
      <c r="F401" s="431"/>
      <c r="G401" s="239" t="s">
        <v>529</v>
      </c>
      <c r="H401" s="125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1:26">
      <c r="A402" s="116"/>
      <c r="B402" s="116"/>
      <c r="C402" s="401" t="s">
        <v>904</v>
      </c>
      <c r="D402" s="401"/>
      <c r="E402" s="116"/>
      <c r="F402" s="116"/>
      <c r="G402" s="135"/>
      <c r="H402" s="139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</row>
    <row r="403" spans="1:26">
      <c r="A403" s="116"/>
      <c r="B403" s="125" t="s">
        <v>1232</v>
      </c>
      <c r="C403" s="125"/>
      <c r="D403" s="252"/>
      <c r="E403" s="431">
        <v>122100</v>
      </c>
      <c r="F403" s="431"/>
      <c r="G403" s="239" t="s">
        <v>529</v>
      </c>
      <c r="H403" s="125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1:26" outlineLevel="1">
      <c r="A404" s="116"/>
      <c r="B404" s="116"/>
      <c r="C404" s="401" t="s">
        <v>906</v>
      </c>
      <c r="D404" s="401"/>
      <c r="E404" s="116"/>
      <c r="F404" s="116"/>
      <c r="G404" s="135"/>
      <c r="H404" s="139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1:26" outlineLevel="1">
      <c r="A405" s="116"/>
      <c r="B405" s="116"/>
      <c r="C405" s="401" t="s">
        <v>907</v>
      </c>
      <c r="D405" s="401"/>
      <c r="E405" s="116"/>
      <c r="F405" s="116"/>
      <c r="G405" s="135"/>
      <c r="H405" s="139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1:26" outlineLevel="1">
      <c r="A406" s="116"/>
      <c r="B406" s="125" t="s">
        <v>1233</v>
      </c>
      <c r="C406" s="125"/>
      <c r="D406" s="252"/>
      <c r="E406" s="431">
        <v>545500</v>
      </c>
      <c r="F406" s="431"/>
      <c r="G406" s="239" t="s">
        <v>529</v>
      </c>
      <c r="H406" s="125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spans="1:26" outlineLevel="1">
      <c r="A407" s="116"/>
      <c r="B407" s="125"/>
      <c r="C407" s="116" t="s">
        <v>1077</v>
      </c>
      <c r="D407" s="252"/>
      <c r="E407" s="240"/>
      <c r="F407" s="240"/>
      <c r="G407" s="239"/>
      <c r="H407" s="125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spans="1:26" outlineLevel="1">
      <c r="A408" s="116"/>
      <c r="B408" s="125"/>
      <c r="C408" s="116" t="s">
        <v>1087</v>
      </c>
      <c r="D408" s="252"/>
      <c r="E408" s="240"/>
      <c r="F408" s="240"/>
      <c r="G408" s="239"/>
      <c r="H408" s="125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spans="1:26" outlineLevel="1">
      <c r="A409" s="116"/>
      <c r="B409" s="125"/>
      <c r="C409" s="125"/>
      <c r="D409" s="252"/>
      <c r="E409" s="240"/>
      <c r="F409" s="240"/>
      <c r="G409" s="239"/>
      <c r="H409" s="125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spans="1:26" outlineLevel="1">
      <c r="A410" s="114"/>
      <c r="B410" s="114" t="s">
        <v>910</v>
      </c>
      <c r="C410" s="114"/>
      <c r="D410" s="249"/>
      <c r="E410" s="438">
        <f t="shared" ref="E410:E411" si="5">E411</f>
        <v>190550</v>
      </c>
      <c r="F410" s="438"/>
      <c r="G410" s="238" t="s">
        <v>529</v>
      </c>
      <c r="H410" s="114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spans="1:26" outlineLevel="1">
      <c r="A411" s="116"/>
      <c r="B411" s="125" t="s">
        <v>1088</v>
      </c>
      <c r="C411" s="125"/>
      <c r="D411" s="252"/>
      <c r="E411" s="431">
        <f t="shared" si="5"/>
        <v>190550</v>
      </c>
      <c r="F411" s="431"/>
      <c r="G411" s="239" t="s">
        <v>529</v>
      </c>
      <c r="H411" s="125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spans="1:26" outlineLevel="1">
      <c r="A412" s="116"/>
      <c r="B412" s="125" t="s">
        <v>1089</v>
      </c>
      <c r="C412" s="125"/>
      <c r="D412" s="252"/>
      <c r="E412" s="431">
        <f>SUM(G414:G419)</f>
        <v>190550</v>
      </c>
      <c r="F412" s="431"/>
      <c r="G412" s="239" t="s">
        <v>529</v>
      </c>
      <c r="H412" s="125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spans="1:26" outlineLevel="1">
      <c r="A413" s="121"/>
      <c r="B413" s="121"/>
      <c r="C413" s="121" t="s">
        <v>931</v>
      </c>
      <c r="D413" s="254" t="s">
        <v>1090</v>
      </c>
      <c r="E413" s="121"/>
      <c r="F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</row>
    <row r="414" spans="1:26" outlineLevel="1">
      <c r="A414" s="121"/>
      <c r="B414" s="121"/>
      <c r="C414" s="121"/>
      <c r="D414" s="254" t="s">
        <v>1091</v>
      </c>
      <c r="E414" s="121"/>
      <c r="F414" s="121"/>
      <c r="G414" s="133">
        <v>63000</v>
      </c>
      <c r="H414" s="138" t="s">
        <v>529</v>
      </c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</row>
    <row r="415" spans="1:26" outlineLevel="1">
      <c r="A415" s="121"/>
      <c r="B415" s="121"/>
      <c r="C415" s="121" t="s">
        <v>921</v>
      </c>
      <c r="D415" s="433" t="s">
        <v>1311</v>
      </c>
      <c r="E415" s="433"/>
      <c r="F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</row>
    <row r="416" spans="1:26" outlineLevel="1">
      <c r="A416" s="121"/>
      <c r="B416" s="121"/>
      <c r="C416" s="121"/>
      <c r="D416" s="254" t="s">
        <v>1067</v>
      </c>
      <c r="E416" s="121"/>
      <c r="F416" s="121"/>
      <c r="G416" s="133"/>
      <c r="H416" s="138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</row>
    <row r="417" spans="1:26" outlineLevel="1">
      <c r="A417" s="121"/>
      <c r="B417" s="121"/>
      <c r="C417" s="121"/>
      <c r="D417" s="254" t="s">
        <v>1068</v>
      </c>
      <c r="E417" s="121"/>
      <c r="F417" s="121"/>
      <c r="G417" s="133"/>
      <c r="H417" s="138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</row>
    <row r="418" spans="1:26" outlineLevel="1">
      <c r="A418" s="121"/>
      <c r="B418" s="121"/>
      <c r="C418" s="121"/>
      <c r="D418" s="254" t="s">
        <v>1073</v>
      </c>
      <c r="E418" s="121"/>
      <c r="F418" s="121"/>
      <c r="G418" s="133"/>
      <c r="H418" s="138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</row>
    <row r="419" spans="1:26" outlineLevel="1">
      <c r="A419" s="121"/>
      <c r="B419" s="121"/>
      <c r="C419" s="121"/>
      <c r="D419" s="254" t="s">
        <v>1092</v>
      </c>
      <c r="E419" s="121"/>
      <c r="F419" s="121"/>
      <c r="G419" s="133">
        <v>127550</v>
      </c>
      <c r="H419" s="138" t="s">
        <v>529</v>
      </c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</row>
    <row r="421" spans="1:26" s="271" customFormat="1">
      <c r="D421" s="256"/>
    </row>
    <row r="422" spans="1:26" s="271" customFormat="1">
      <c r="D422" s="256"/>
    </row>
    <row r="423" spans="1:26" s="271" customFormat="1">
      <c r="D423" s="256"/>
    </row>
    <row r="424" spans="1:26" s="271" customFormat="1">
      <c r="D424" s="256"/>
    </row>
    <row r="425" spans="1:26" s="271" customFormat="1">
      <c r="D425" s="256"/>
    </row>
    <row r="426" spans="1:26" s="271" customFormat="1">
      <c r="D426" s="256"/>
    </row>
    <row r="427" spans="1:26" s="271" customFormat="1">
      <c r="D427" s="256"/>
    </row>
    <row r="428" spans="1:26" s="271" customFormat="1">
      <c r="D428" s="256"/>
    </row>
    <row r="429" spans="1:26" s="271" customFormat="1">
      <c r="D429" s="256"/>
    </row>
    <row r="430" spans="1:26" s="288" customFormat="1">
      <c r="D430" s="256"/>
    </row>
    <row r="431" spans="1:26" s="271" customFormat="1">
      <c r="D431" s="256"/>
    </row>
    <row r="432" spans="1:26" s="271" customFormat="1">
      <c r="D432" s="256"/>
    </row>
    <row r="433" spans="1:26" s="271" customFormat="1">
      <c r="D433" s="256"/>
    </row>
    <row r="434" spans="1:26">
      <c r="A434" s="122"/>
      <c r="B434" s="114" t="s">
        <v>839</v>
      </c>
      <c r="C434" s="114"/>
      <c r="D434" s="249"/>
      <c r="E434" s="114"/>
      <c r="F434" s="436">
        <f>E435+E446</f>
        <v>2533100</v>
      </c>
      <c r="G434" s="436"/>
      <c r="H434" s="238" t="s">
        <v>529</v>
      </c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</row>
    <row r="435" spans="1:26" outlineLevel="1">
      <c r="A435" s="114"/>
      <c r="B435" s="114" t="s">
        <v>903</v>
      </c>
      <c r="C435" s="114"/>
      <c r="D435" s="249"/>
      <c r="E435" s="438">
        <f>E436</f>
        <v>2483100</v>
      </c>
      <c r="F435" s="438"/>
      <c r="G435" s="238" t="s">
        <v>529</v>
      </c>
      <c r="H435" s="114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spans="1:26" outlineLevel="1">
      <c r="A436" s="116"/>
      <c r="B436" s="125" t="s">
        <v>1209</v>
      </c>
      <c r="C436" s="125"/>
      <c r="D436" s="252"/>
      <c r="E436" s="431">
        <f>SUM(E437,E439,E442)</f>
        <v>2483100</v>
      </c>
      <c r="F436" s="431"/>
      <c r="G436" s="239" t="s">
        <v>529</v>
      </c>
      <c r="H436" s="125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spans="1:26" outlineLevel="1">
      <c r="A437" s="116"/>
      <c r="B437" s="125" t="s">
        <v>1416</v>
      </c>
      <c r="C437" s="125"/>
      <c r="D437" s="252"/>
      <c r="E437" s="431">
        <v>837400</v>
      </c>
      <c r="F437" s="431"/>
      <c r="G437" s="239" t="s">
        <v>529</v>
      </c>
      <c r="H437" s="125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spans="1:26">
      <c r="A438" s="116"/>
      <c r="B438" s="116"/>
      <c r="C438" s="401" t="s">
        <v>904</v>
      </c>
      <c r="D438" s="401"/>
      <c r="E438" s="116"/>
      <c r="F438" s="116"/>
      <c r="G438" s="135"/>
      <c r="H438" s="139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</row>
    <row r="439" spans="1:26">
      <c r="A439" s="116"/>
      <c r="B439" s="125" t="s">
        <v>1210</v>
      </c>
      <c r="C439" s="125"/>
      <c r="D439" s="252"/>
      <c r="E439" s="431">
        <v>1256300</v>
      </c>
      <c r="F439" s="431"/>
      <c r="G439" s="239" t="s">
        <v>529</v>
      </c>
      <c r="H439" s="125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spans="1:26" outlineLevel="1">
      <c r="A440" s="116"/>
      <c r="B440" s="116"/>
      <c r="C440" s="401" t="s">
        <v>906</v>
      </c>
      <c r="D440" s="401"/>
      <c r="E440" s="116"/>
      <c r="F440" s="116"/>
      <c r="G440" s="135"/>
      <c r="H440" s="139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spans="1:26" outlineLevel="1">
      <c r="A441" s="116"/>
      <c r="B441" s="116"/>
      <c r="C441" s="401" t="s">
        <v>1093</v>
      </c>
      <c r="D441" s="401"/>
      <c r="E441" s="116"/>
      <c r="F441" s="116"/>
      <c r="G441" s="135"/>
      <c r="H441" s="139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spans="1:26" outlineLevel="1">
      <c r="A442" s="116"/>
      <c r="B442" s="125" t="s">
        <v>1211</v>
      </c>
      <c r="C442" s="125"/>
      <c r="D442" s="252"/>
      <c r="E442" s="431">
        <v>389400</v>
      </c>
      <c r="F442" s="431"/>
      <c r="G442" s="239" t="s">
        <v>529</v>
      </c>
      <c r="H442" s="125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spans="1:26" outlineLevel="1">
      <c r="A443" s="116"/>
      <c r="B443" s="125"/>
      <c r="C443" s="116" t="s">
        <v>1071</v>
      </c>
      <c r="D443" s="252"/>
      <c r="E443" s="240"/>
      <c r="F443" s="240"/>
      <c r="G443" s="239"/>
      <c r="H443" s="125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spans="1:26" outlineLevel="1">
      <c r="A444" s="116"/>
      <c r="B444" s="125"/>
      <c r="C444" s="116" t="s">
        <v>1054</v>
      </c>
      <c r="D444" s="252"/>
      <c r="E444" s="240"/>
      <c r="F444" s="240"/>
      <c r="G444" s="239"/>
      <c r="H444" s="125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1:26" outlineLevel="1">
      <c r="A445" s="116"/>
      <c r="B445" s="125"/>
      <c r="C445" s="125"/>
      <c r="D445" s="252"/>
      <c r="E445" s="240"/>
      <c r="F445" s="240"/>
      <c r="G445" s="239"/>
      <c r="H445" s="125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spans="1:26" outlineLevel="1">
      <c r="A446" s="114"/>
      <c r="B446" s="114" t="s">
        <v>910</v>
      </c>
      <c r="C446" s="114"/>
      <c r="D446" s="249"/>
      <c r="E446" s="438">
        <f t="shared" ref="E446:E447" si="6">E447</f>
        <v>50000</v>
      </c>
      <c r="F446" s="438"/>
      <c r="G446" s="238" t="s">
        <v>529</v>
      </c>
      <c r="H446" s="114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spans="1:26" outlineLevel="1">
      <c r="A447" s="116"/>
      <c r="B447" s="125" t="s">
        <v>1036</v>
      </c>
      <c r="C447" s="125"/>
      <c r="D447" s="252"/>
      <c r="E447" s="431">
        <f t="shared" si="6"/>
        <v>50000</v>
      </c>
      <c r="F447" s="431"/>
      <c r="G447" s="239" t="s">
        <v>529</v>
      </c>
      <c r="H447" s="125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spans="1:26" outlineLevel="1">
      <c r="A448" s="116"/>
      <c r="B448" s="125" t="s">
        <v>1037</v>
      </c>
      <c r="C448" s="125"/>
      <c r="D448" s="252"/>
      <c r="E448" s="431">
        <f>SUM(G450)</f>
        <v>50000</v>
      </c>
      <c r="F448" s="431"/>
      <c r="G448" s="239" t="s">
        <v>529</v>
      </c>
      <c r="H448" s="125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spans="1:26" outlineLevel="1">
      <c r="A449" s="121"/>
      <c r="B449" s="121"/>
      <c r="C449" s="121" t="s">
        <v>932</v>
      </c>
      <c r="D449" s="254" t="s">
        <v>1094</v>
      </c>
      <c r="E449" s="121"/>
      <c r="F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</row>
    <row r="450" spans="1:26" outlineLevel="1">
      <c r="A450" s="121"/>
      <c r="B450" s="121"/>
      <c r="C450" s="121"/>
      <c r="D450" s="254" t="s">
        <v>1095</v>
      </c>
      <c r="E450" s="121"/>
      <c r="F450" s="121"/>
      <c r="G450" s="133">
        <v>50000</v>
      </c>
      <c r="H450" s="138" t="s">
        <v>529</v>
      </c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</row>
    <row r="451" spans="1:26" s="271" customFormat="1" outlineLevel="1">
      <c r="A451" s="121"/>
      <c r="B451" s="121"/>
      <c r="C451" s="121"/>
      <c r="D451" s="281"/>
      <c r="E451" s="121"/>
      <c r="F451" s="121"/>
      <c r="G451" s="133"/>
      <c r="H451" s="138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</row>
    <row r="452" spans="1:26" s="271" customFormat="1" outlineLevel="1">
      <c r="A452" s="121"/>
      <c r="B452" s="121"/>
      <c r="C452" s="121"/>
      <c r="D452" s="281"/>
      <c r="E452" s="121"/>
      <c r="F452" s="121"/>
      <c r="G452" s="133"/>
      <c r="H452" s="138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</row>
    <row r="453" spans="1:26" s="271" customFormat="1" outlineLevel="1">
      <c r="A453" s="121"/>
      <c r="B453" s="121"/>
      <c r="C453" s="121"/>
      <c r="D453" s="281"/>
      <c r="E453" s="121"/>
      <c r="F453" s="121"/>
      <c r="G453" s="133"/>
      <c r="H453" s="138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</row>
    <row r="454" spans="1:26" s="271" customFormat="1" outlineLevel="1">
      <c r="A454" s="121"/>
      <c r="B454" s="121"/>
      <c r="C454" s="121"/>
      <c r="D454" s="281"/>
      <c r="E454" s="121"/>
      <c r="F454" s="121"/>
      <c r="G454" s="133"/>
      <c r="H454" s="138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</row>
    <row r="455" spans="1:26" s="271" customFormat="1" outlineLevel="1">
      <c r="A455" s="121"/>
      <c r="B455" s="121"/>
      <c r="C455" s="121"/>
      <c r="D455" s="281"/>
      <c r="E455" s="121"/>
      <c r="F455" s="121"/>
      <c r="G455" s="133"/>
      <c r="H455" s="138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</row>
    <row r="456" spans="1:26" s="271" customFormat="1" outlineLevel="1">
      <c r="A456" s="121"/>
      <c r="B456" s="121"/>
      <c r="C456" s="121"/>
      <c r="D456" s="281"/>
      <c r="E456" s="121"/>
      <c r="F456" s="121"/>
      <c r="G456" s="133"/>
      <c r="H456" s="138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</row>
    <row r="457" spans="1:26" s="271" customFormat="1" outlineLevel="1">
      <c r="A457" s="121"/>
      <c r="B457" s="121"/>
      <c r="C457" s="121"/>
      <c r="D457" s="281"/>
      <c r="E457" s="121"/>
      <c r="F457" s="121"/>
      <c r="G457" s="133"/>
      <c r="H457" s="138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</row>
    <row r="458" spans="1:26" s="271" customFormat="1" outlineLevel="1">
      <c r="A458" s="121"/>
      <c r="B458" s="121"/>
      <c r="C458" s="121"/>
      <c r="D458" s="281"/>
      <c r="E458" s="121"/>
      <c r="F458" s="121"/>
      <c r="G458" s="133"/>
      <c r="H458" s="138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</row>
    <row r="459" spans="1:26" s="271" customFormat="1" outlineLevel="1">
      <c r="A459" s="121"/>
      <c r="B459" s="121"/>
      <c r="C459" s="121"/>
      <c r="D459" s="281"/>
      <c r="E459" s="121"/>
      <c r="F459" s="121"/>
      <c r="G459" s="133"/>
      <c r="H459" s="138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</row>
    <row r="460" spans="1:26" s="271" customFormat="1" outlineLevel="1">
      <c r="A460" s="121"/>
      <c r="B460" s="121"/>
      <c r="C460" s="121"/>
      <c r="D460" s="281"/>
      <c r="E460" s="121"/>
      <c r="F460" s="121"/>
      <c r="G460" s="133"/>
      <c r="H460" s="138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</row>
    <row r="461" spans="1:26" s="271" customFormat="1" outlineLevel="1">
      <c r="A461" s="121"/>
      <c r="B461" s="121"/>
      <c r="C461" s="121"/>
      <c r="D461" s="281"/>
      <c r="E461" s="121"/>
      <c r="F461" s="121"/>
      <c r="G461" s="133"/>
      <c r="H461" s="138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</row>
    <row r="462" spans="1:26" s="271" customFormat="1" outlineLevel="1">
      <c r="A462" s="121"/>
      <c r="B462" s="121"/>
      <c r="C462" s="121"/>
      <c r="D462" s="281"/>
      <c r="E462" s="121"/>
      <c r="F462" s="121"/>
      <c r="G462" s="133"/>
      <c r="H462" s="138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</row>
    <row r="463" spans="1:26" s="271" customFormat="1" outlineLevel="1">
      <c r="A463" s="121"/>
      <c r="B463" s="121"/>
      <c r="C463" s="121"/>
      <c r="D463" s="281"/>
      <c r="E463" s="121"/>
      <c r="F463" s="121"/>
      <c r="G463" s="133"/>
      <c r="H463" s="138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</row>
    <row r="464" spans="1:26" s="271" customFormat="1" outlineLevel="1">
      <c r="A464" s="121"/>
      <c r="B464" s="121"/>
      <c r="C464" s="121"/>
      <c r="D464" s="281"/>
      <c r="E464" s="121"/>
      <c r="F464" s="121"/>
      <c r="G464" s="133"/>
      <c r="H464" s="138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</row>
    <row r="465" spans="1:26" s="271" customFormat="1" outlineLevel="1">
      <c r="A465" s="121"/>
      <c r="B465" s="121"/>
      <c r="C465" s="121"/>
      <c r="D465" s="281"/>
      <c r="E465" s="121"/>
      <c r="F465" s="121"/>
      <c r="G465" s="133"/>
      <c r="H465" s="138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</row>
    <row r="466" spans="1:26" s="271" customFormat="1" outlineLevel="1">
      <c r="A466" s="121"/>
      <c r="B466" s="121"/>
      <c r="C466" s="121"/>
      <c r="D466" s="281"/>
      <c r="E466" s="121"/>
      <c r="F466" s="121"/>
      <c r="G466" s="133"/>
      <c r="H466" s="138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</row>
    <row r="467" spans="1:26" s="271" customFormat="1" outlineLevel="1">
      <c r="A467" s="121"/>
      <c r="B467" s="121"/>
      <c r="C467" s="121"/>
      <c r="D467" s="281"/>
      <c r="E467" s="121"/>
      <c r="F467" s="121"/>
      <c r="G467" s="133"/>
      <c r="H467" s="138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</row>
    <row r="468" spans="1:26" s="271" customFormat="1" outlineLevel="1">
      <c r="A468" s="121"/>
      <c r="B468" s="121"/>
      <c r="C468" s="121"/>
      <c r="D468" s="281"/>
      <c r="E468" s="121"/>
      <c r="F468" s="121"/>
      <c r="G468" s="133"/>
      <c r="H468" s="138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</row>
    <row r="470" spans="1:26">
      <c r="A470" s="122"/>
      <c r="B470" s="114" t="s">
        <v>840</v>
      </c>
      <c r="C470" s="114"/>
      <c r="D470" s="249"/>
      <c r="E470" s="114"/>
      <c r="F470" s="436">
        <f>E471+E506</f>
        <v>22800</v>
      </c>
      <c r="G470" s="436"/>
      <c r="H470" s="238" t="s">
        <v>529</v>
      </c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</row>
    <row r="471" spans="1:26" outlineLevel="1">
      <c r="A471" s="114"/>
      <c r="B471" s="114" t="s">
        <v>866</v>
      </c>
      <c r="C471" s="114"/>
      <c r="D471" s="249"/>
      <c r="E471" s="438">
        <f t="shared" ref="E471:E472" si="7">E472</f>
        <v>22800</v>
      </c>
      <c r="F471" s="438"/>
      <c r="G471" s="238" t="s">
        <v>529</v>
      </c>
      <c r="H471" s="114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spans="1:26" outlineLevel="1">
      <c r="A472" s="116"/>
      <c r="B472" s="125" t="s">
        <v>1224</v>
      </c>
      <c r="C472" s="125"/>
      <c r="D472" s="252"/>
      <c r="E472" s="431">
        <f t="shared" si="7"/>
        <v>22800</v>
      </c>
      <c r="F472" s="431"/>
      <c r="G472" s="239" t="s">
        <v>529</v>
      </c>
      <c r="H472" s="125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spans="1:26" outlineLevel="1">
      <c r="A473" s="116"/>
      <c r="B473" s="125" t="s">
        <v>1234</v>
      </c>
      <c r="C473" s="125"/>
      <c r="D473" s="252"/>
      <c r="E473" s="431">
        <v>22800</v>
      </c>
      <c r="F473" s="431"/>
      <c r="G473" s="239" t="s">
        <v>529</v>
      </c>
      <c r="H473" s="125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spans="1:26">
      <c r="A474" s="116"/>
      <c r="B474" s="116"/>
      <c r="C474" s="401" t="s">
        <v>907</v>
      </c>
      <c r="D474" s="401"/>
      <c r="E474" s="116"/>
      <c r="F474" s="116"/>
      <c r="G474" s="133"/>
      <c r="H474" s="138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</row>
    <row r="475" spans="1:26">
      <c r="A475" s="116"/>
      <c r="B475" s="116"/>
      <c r="C475" s="236"/>
      <c r="D475" s="254"/>
      <c r="E475" s="116"/>
      <c r="F475" s="116"/>
      <c r="G475" s="133"/>
      <c r="H475" s="138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</row>
    <row r="476" spans="1:26" outlineLevel="1">
      <c r="A476" s="116"/>
      <c r="B476" s="116"/>
      <c r="C476" s="121"/>
      <c r="D476" s="253"/>
      <c r="E476" s="116"/>
      <c r="F476" s="116"/>
      <c r="G476" s="135"/>
      <c r="H476" s="139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spans="1:26" s="271" customFormat="1" outlineLevel="1">
      <c r="A477" s="116"/>
      <c r="B477" s="116"/>
      <c r="C477" s="121"/>
      <c r="D477" s="253"/>
      <c r="E477" s="116"/>
      <c r="F477" s="116"/>
      <c r="G477" s="135"/>
      <c r="H477" s="139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spans="1:26" s="271" customFormat="1" outlineLevel="1">
      <c r="A478" s="116"/>
      <c r="B478" s="116"/>
      <c r="C478" s="121"/>
      <c r="D478" s="253"/>
      <c r="E478" s="116"/>
      <c r="F478" s="116"/>
      <c r="G478" s="135"/>
      <c r="H478" s="139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spans="1:26" s="271" customFormat="1" outlineLevel="1">
      <c r="A479" s="116"/>
      <c r="B479" s="116"/>
      <c r="C479" s="121"/>
      <c r="D479" s="253"/>
      <c r="E479" s="116"/>
      <c r="F479" s="116"/>
      <c r="G479" s="135"/>
      <c r="H479" s="139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spans="1:26" s="271" customFormat="1" outlineLevel="1">
      <c r="A480" s="116"/>
      <c r="B480" s="116"/>
      <c r="C480" s="121"/>
      <c r="D480" s="253"/>
      <c r="E480" s="116"/>
      <c r="F480" s="116"/>
      <c r="G480" s="135"/>
      <c r="H480" s="139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spans="1:26" s="271" customFormat="1" outlineLevel="1">
      <c r="A481" s="116"/>
      <c r="B481" s="116"/>
      <c r="C481" s="121"/>
      <c r="D481" s="253"/>
      <c r="E481" s="116"/>
      <c r="F481" s="116"/>
      <c r="G481" s="135"/>
      <c r="H481" s="139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spans="1:26" s="271" customFormat="1" outlineLevel="1">
      <c r="A482" s="116"/>
      <c r="B482" s="116"/>
      <c r="C482" s="121"/>
      <c r="D482" s="253"/>
      <c r="E482" s="116"/>
      <c r="F482" s="116"/>
      <c r="G482" s="135"/>
      <c r="H482" s="139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spans="1:26" s="271" customFormat="1" outlineLevel="1">
      <c r="A483" s="116"/>
      <c r="B483" s="116"/>
      <c r="C483" s="121"/>
      <c r="D483" s="253"/>
      <c r="E483" s="116"/>
      <c r="F483" s="116"/>
      <c r="G483" s="135"/>
      <c r="H483" s="139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spans="1:26" s="271" customFormat="1" outlineLevel="1">
      <c r="A484" s="116"/>
      <c r="B484" s="116"/>
      <c r="C484" s="121"/>
      <c r="D484" s="253"/>
      <c r="E484" s="116"/>
      <c r="F484" s="116"/>
      <c r="G484" s="135"/>
      <c r="H484" s="139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spans="1:26" s="271" customFormat="1" outlineLevel="1">
      <c r="A485" s="116"/>
      <c r="B485" s="116"/>
      <c r="C485" s="121"/>
      <c r="D485" s="253"/>
      <c r="E485" s="116"/>
      <c r="F485" s="116"/>
      <c r="G485" s="135"/>
      <c r="H485" s="139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spans="1:26" s="271" customFormat="1" outlineLevel="1">
      <c r="A486" s="116"/>
      <c r="B486" s="116"/>
      <c r="C486" s="121"/>
      <c r="D486" s="253"/>
      <c r="E486" s="116"/>
      <c r="F486" s="116"/>
      <c r="G486" s="135"/>
      <c r="H486" s="139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spans="1:26" s="271" customFormat="1" outlineLevel="1">
      <c r="A487" s="116"/>
      <c r="B487" s="116"/>
      <c r="C487" s="121"/>
      <c r="D487" s="253"/>
      <c r="E487" s="116"/>
      <c r="F487" s="116"/>
      <c r="G487" s="135"/>
      <c r="H487" s="139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spans="1:26" s="271" customFormat="1" outlineLevel="1">
      <c r="A488" s="116"/>
      <c r="B488" s="116"/>
      <c r="C488" s="121"/>
      <c r="D488" s="253"/>
      <c r="E488" s="116"/>
      <c r="F488" s="116"/>
      <c r="G488" s="135"/>
      <c r="H488" s="139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spans="1:26" s="271" customFormat="1" outlineLevel="1">
      <c r="A489" s="116"/>
      <c r="B489" s="116"/>
      <c r="C489" s="121"/>
      <c r="D489" s="253"/>
      <c r="E489" s="116"/>
      <c r="F489" s="116"/>
      <c r="G489" s="135"/>
      <c r="H489" s="139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spans="1:26" s="271" customFormat="1" outlineLevel="1">
      <c r="A490" s="116"/>
      <c r="B490" s="116"/>
      <c r="C490" s="121"/>
      <c r="D490" s="253"/>
      <c r="E490" s="116"/>
      <c r="F490" s="116"/>
      <c r="G490" s="135"/>
      <c r="H490" s="139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1:26" s="271" customFormat="1" outlineLevel="1">
      <c r="A491" s="116"/>
      <c r="B491" s="116"/>
      <c r="C491" s="121"/>
      <c r="D491" s="253"/>
      <c r="E491" s="116"/>
      <c r="F491" s="116"/>
      <c r="G491" s="135"/>
      <c r="H491" s="139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spans="1:26" s="271" customFormat="1" outlineLevel="1">
      <c r="A492" s="116"/>
      <c r="B492" s="116"/>
      <c r="C492" s="121"/>
      <c r="D492" s="253"/>
      <c r="E492" s="116"/>
      <c r="F492" s="116"/>
      <c r="G492" s="135"/>
      <c r="H492" s="139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spans="1:26" s="271" customFormat="1" outlineLevel="1">
      <c r="A493" s="116"/>
      <c r="B493" s="116"/>
      <c r="C493" s="121"/>
      <c r="D493" s="253"/>
      <c r="E493" s="116"/>
      <c r="F493" s="116"/>
      <c r="G493" s="135"/>
      <c r="H493" s="139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spans="1:26" s="271" customFormat="1" outlineLevel="1">
      <c r="A494" s="116"/>
      <c r="B494" s="116"/>
      <c r="C494" s="121"/>
      <c r="D494" s="253"/>
      <c r="E494" s="116"/>
      <c r="F494" s="116"/>
      <c r="G494" s="135"/>
      <c r="H494" s="139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spans="1:26" s="271" customFormat="1" outlineLevel="1">
      <c r="A495" s="116"/>
      <c r="B495" s="116"/>
      <c r="C495" s="121"/>
      <c r="D495" s="253"/>
      <c r="E495" s="116"/>
      <c r="F495" s="116"/>
      <c r="G495" s="135"/>
      <c r="H495" s="139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spans="1:26" s="271" customFormat="1" outlineLevel="1">
      <c r="A496" s="116"/>
      <c r="B496" s="116"/>
      <c r="C496" s="121"/>
      <c r="D496" s="253"/>
      <c r="E496" s="116"/>
      <c r="F496" s="116"/>
      <c r="G496" s="135"/>
      <c r="H496" s="139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spans="1:26" s="271" customFormat="1" outlineLevel="1">
      <c r="A497" s="116"/>
      <c r="B497" s="116"/>
      <c r="C497" s="121"/>
      <c r="D497" s="253"/>
      <c r="E497" s="116"/>
      <c r="F497" s="116"/>
      <c r="G497" s="135"/>
      <c r="H497" s="139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spans="1:26" s="271" customFormat="1" outlineLevel="1">
      <c r="A498" s="116"/>
      <c r="B498" s="116"/>
      <c r="C498" s="121"/>
      <c r="D498" s="253"/>
      <c r="E498" s="116"/>
      <c r="F498" s="116"/>
      <c r="G498" s="135"/>
      <c r="H498" s="139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spans="1:26" s="271" customFormat="1" outlineLevel="1">
      <c r="A499" s="116"/>
      <c r="B499" s="116"/>
      <c r="C499" s="121"/>
      <c r="D499" s="253"/>
      <c r="E499" s="116"/>
      <c r="F499" s="116"/>
      <c r="G499" s="135"/>
      <c r="H499" s="139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spans="1:26" s="271" customFormat="1" outlineLevel="1">
      <c r="A500" s="116"/>
      <c r="B500" s="116"/>
      <c r="C500" s="121"/>
      <c r="D500" s="253"/>
      <c r="E500" s="116"/>
      <c r="F500" s="116"/>
      <c r="G500" s="135"/>
      <c r="H500" s="139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spans="1:26" s="271" customFormat="1" outlineLevel="1">
      <c r="A501" s="116"/>
      <c r="B501" s="116"/>
      <c r="C501" s="121"/>
      <c r="D501" s="253"/>
      <c r="E501" s="116"/>
      <c r="F501" s="116"/>
      <c r="G501" s="135"/>
      <c r="H501" s="139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spans="1:26" s="271" customFormat="1" outlineLevel="1">
      <c r="A502" s="116"/>
      <c r="B502" s="116"/>
      <c r="C502" s="121"/>
      <c r="D502" s="253"/>
      <c r="E502" s="116"/>
      <c r="F502" s="116"/>
      <c r="G502" s="135"/>
      <c r="H502" s="139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spans="1:26" s="271" customFormat="1" outlineLevel="1">
      <c r="A503" s="116"/>
      <c r="B503" s="116"/>
      <c r="C503" s="121"/>
      <c r="D503" s="253"/>
      <c r="E503" s="116"/>
      <c r="F503" s="116"/>
      <c r="G503" s="135"/>
      <c r="H503" s="139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spans="1:26" s="271" customFormat="1" outlineLevel="1">
      <c r="A504" s="116"/>
      <c r="B504" s="116"/>
      <c r="C504" s="121"/>
      <c r="D504" s="253"/>
      <c r="E504" s="116"/>
      <c r="F504" s="116"/>
      <c r="G504" s="135"/>
      <c r="H504" s="139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spans="1:26" s="271" customFormat="1" outlineLevel="1">
      <c r="A505" s="116"/>
      <c r="B505" s="116"/>
      <c r="C505" s="121"/>
      <c r="D505" s="253"/>
      <c r="E505" s="116"/>
      <c r="F505" s="116"/>
      <c r="G505" s="135"/>
      <c r="H505" s="139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spans="1:26">
      <c r="A506" s="122"/>
      <c r="B506" s="114" t="s">
        <v>841</v>
      </c>
      <c r="C506" s="114"/>
      <c r="D506" s="249"/>
      <c r="E506" s="114"/>
      <c r="F506" s="436">
        <f>E507+E521+E516</f>
        <v>4160600</v>
      </c>
      <c r="G506" s="436"/>
      <c r="H506" s="238" t="s">
        <v>529</v>
      </c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</row>
    <row r="507" spans="1:26" outlineLevel="1">
      <c r="A507" s="114"/>
      <c r="B507" s="114" t="s">
        <v>903</v>
      </c>
      <c r="C507" s="114"/>
      <c r="D507" s="249"/>
      <c r="E507" s="438">
        <f>E508</f>
        <v>1150000</v>
      </c>
      <c r="F507" s="438"/>
      <c r="G507" s="238" t="s">
        <v>529</v>
      </c>
      <c r="H507" s="114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spans="1:26" outlineLevel="1">
      <c r="A508" s="116"/>
      <c r="B508" s="125" t="s">
        <v>1235</v>
      </c>
      <c r="C508" s="125"/>
      <c r="D508" s="252"/>
      <c r="E508" s="431">
        <f>SUM(E512,E509)</f>
        <v>1150000</v>
      </c>
      <c r="F508" s="431"/>
      <c r="G508" s="239" t="s">
        <v>529</v>
      </c>
      <c r="H508" s="125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spans="1:26">
      <c r="A509" s="116"/>
      <c r="B509" s="125" t="s">
        <v>1230</v>
      </c>
      <c r="C509" s="125"/>
      <c r="D509" s="252"/>
      <c r="E509" s="431">
        <v>200000</v>
      </c>
      <c r="F509" s="431"/>
      <c r="G509" s="239" t="s">
        <v>529</v>
      </c>
      <c r="H509" s="125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spans="1:26" outlineLevel="1">
      <c r="A510" s="116"/>
      <c r="B510" s="116"/>
      <c r="C510" s="401" t="s">
        <v>1312</v>
      </c>
      <c r="D510" s="401"/>
      <c r="E510" s="116"/>
      <c r="F510" s="116"/>
      <c r="G510" s="135"/>
      <c r="H510" s="139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spans="1:26" outlineLevel="1">
      <c r="A511" s="116"/>
      <c r="B511" s="116"/>
      <c r="C511" s="121" t="s">
        <v>1313</v>
      </c>
      <c r="D511" s="253"/>
      <c r="E511" s="116"/>
      <c r="F511" s="116"/>
      <c r="G511" s="135"/>
      <c r="H511" s="139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spans="1:26" outlineLevel="1">
      <c r="A512" s="116"/>
      <c r="B512" s="125" t="s">
        <v>1231</v>
      </c>
      <c r="C512" s="125"/>
      <c r="D512" s="252"/>
      <c r="E512" s="431">
        <v>950000</v>
      </c>
      <c r="F512" s="431"/>
      <c r="G512" s="239" t="s">
        <v>529</v>
      </c>
      <c r="H512" s="125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spans="1:26" outlineLevel="1">
      <c r="A513" s="116"/>
      <c r="B513" s="116"/>
      <c r="C513" s="401" t="s">
        <v>1096</v>
      </c>
      <c r="D513" s="401"/>
      <c r="E513" s="116"/>
      <c r="F513" s="116"/>
      <c r="G513" s="135"/>
      <c r="H513" s="139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spans="1:26" outlineLevel="1">
      <c r="A514" s="116"/>
      <c r="B514" s="116"/>
      <c r="C514" s="401" t="s">
        <v>1314</v>
      </c>
      <c r="D514" s="401"/>
      <c r="E514" s="401"/>
      <c r="F514" s="116"/>
      <c r="G514" s="135"/>
      <c r="H514" s="139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spans="1:26" outlineLevel="1">
      <c r="A515" s="116"/>
      <c r="B515" s="116"/>
      <c r="C515" s="121"/>
      <c r="D515" s="253"/>
      <c r="E515" s="116"/>
      <c r="F515" s="116"/>
      <c r="G515" s="135"/>
      <c r="H515" s="139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spans="1:26" outlineLevel="1">
      <c r="A516" s="125"/>
      <c r="B516" s="125" t="s">
        <v>910</v>
      </c>
      <c r="C516" s="126"/>
      <c r="D516" s="255"/>
      <c r="E516" s="435">
        <f t="shared" ref="E516:E517" si="8">E517</f>
        <v>10600</v>
      </c>
      <c r="F516" s="435"/>
      <c r="G516" s="127" t="s">
        <v>529</v>
      </c>
      <c r="H516" s="239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</row>
    <row r="517" spans="1:26" outlineLevel="1">
      <c r="A517" s="125"/>
      <c r="B517" s="125" t="s">
        <v>1036</v>
      </c>
      <c r="C517" s="126"/>
      <c r="D517" s="255"/>
      <c r="E517" s="435">
        <f t="shared" si="8"/>
        <v>10600</v>
      </c>
      <c r="F517" s="435"/>
      <c r="G517" s="127" t="s">
        <v>529</v>
      </c>
      <c r="H517" s="239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</row>
    <row r="518" spans="1:26" outlineLevel="1">
      <c r="A518" s="125"/>
      <c r="B518" s="125" t="s">
        <v>1037</v>
      </c>
      <c r="C518" s="126"/>
      <c r="D518" s="255"/>
      <c r="E518" s="435">
        <f>G519</f>
        <v>10600</v>
      </c>
      <c r="F518" s="435"/>
      <c r="G518" s="127" t="s">
        <v>529</v>
      </c>
      <c r="H518" s="239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</row>
    <row r="519" spans="1:26" outlineLevel="1">
      <c r="A519" s="116"/>
      <c r="B519" s="116"/>
      <c r="C519" s="121" t="s">
        <v>933</v>
      </c>
      <c r="D519" s="253" t="s">
        <v>934</v>
      </c>
      <c r="E519" s="116"/>
      <c r="F519" s="116"/>
      <c r="G519" s="135">
        <v>10600</v>
      </c>
      <c r="H519" s="139" t="s">
        <v>529</v>
      </c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spans="1:26" outlineLevel="1">
      <c r="A520" s="116"/>
      <c r="B520" s="116"/>
      <c r="C520" s="121"/>
      <c r="D520" s="253"/>
      <c r="E520" s="116"/>
      <c r="F520" s="116"/>
      <c r="G520" s="135"/>
      <c r="H520" s="139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spans="1:26" outlineLevel="1">
      <c r="A521" s="114"/>
      <c r="B521" s="114" t="s">
        <v>1097</v>
      </c>
      <c r="C521" s="114"/>
      <c r="D521" s="249"/>
      <c r="E521" s="438">
        <f>SUM(G524)</f>
        <v>3000000</v>
      </c>
      <c r="F521" s="438"/>
      <c r="G521" s="238" t="s">
        <v>529</v>
      </c>
      <c r="H521" s="114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spans="1:26" ht="24.6" customHeight="1" outlineLevel="1">
      <c r="A522" s="121"/>
      <c r="B522" s="121"/>
      <c r="C522" s="121" t="s">
        <v>935</v>
      </c>
      <c r="D522" s="433" t="s">
        <v>1315</v>
      </c>
      <c r="E522" s="433"/>
      <c r="F522" s="433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</row>
    <row r="523" spans="1:26" outlineLevel="1">
      <c r="A523" s="121"/>
      <c r="B523" s="121"/>
      <c r="C523" s="121"/>
      <c r="D523" s="433" t="s">
        <v>1316</v>
      </c>
      <c r="E523" s="433"/>
      <c r="F523" s="121"/>
      <c r="G523" s="133"/>
      <c r="H523" s="138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</row>
    <row r="524" spans="1:26" outlineLevel="1">
      <c r="A524" s="121"/>
      <c r="B524" s="121"/>
      <c r="C524" s="121"/>
      <c r="D524" s="254" t="s">
        <v>1098</v>
      </c>
      <c r="E524" s="121"/>
      <c r="F524" s="121"/>
      <c r="G524" s="133">
        <v>3000000</v>
      </c>
      <c r="H524" s="138" t="s">
        <v>529</v>
      </c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</row>
    <row r="525" spans="1:26">
      <c r="A525" s="116"/>
      <c r="B525" s="116"/>
      <c r="C525" s="121"/>
      <c r="D525" s="253"/>
      <c r="E525" s="116"/>
      <c r="F525" s="116"/>
      <c r="G525" s="135"/>
      <c r="H525" s="139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</row>
    <row r="526" spans="1:26" s="271" customFormat="1">
      <c r="A526" s="116"/>
      <c r="B526" s="116"/>
      <c r="C526" s="121"/>
      <c r="D526" s="253"/>
      <c r="E526" s="116"/>
      <c r="F526" s="116"/>
      <c r="G526" s="135"/>
      <c r="H526" s="139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</row>
    <row r="527" spans="1:26" s="271" customFormat="1">
      <c r="A527" s="116"/>
      <c r="B527" s="116"/>
      <c r="C527" s="121"/>
      <c r="D527" s="253"/>
      <c r="E527" s="116"/>
      <c r="F527" s="116"/>
      <c r="G527" s="135"/>
      <c r="H527" s="139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</row>
    <row r="528" spans="1:26" s="271" customFormat="1">
      <c r="A528" s="116"/>
      <c r="B528" s="116"/>
      <c r="C528" s="121"/>
      <c r="D528" s="253"/>
      <c r="E528" s="116"/>
      <c r="F528" s="116"/>
      <c r="G528" s="135"/>
      <c r="H528" s="139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</row>
    <row r="529" spans="1:26" s="271" customFormat="1">
      <c r="A529" s="116"/>
      <c r="B529" s="116"/>
      <c r="C529" s="121"/>
      <c r="D529" s="253"/>
      <c r="E529" s="116"/>
      <c r="F529" s="116"/>
      <c r="G529" s="135"/>
      <c r="H529" s="139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</row>
    <row r="530" spans="1:26" s="271" customFormat="1">
      <c r="A530" s="116"/>
      <c r="B530" s="116"/>
      <c r="C530" s="121"/>
      <c r="D530" s="253"/>
      <c r="E530" s="116"/>
      <c r="F530" s="116"/>
      <c r="G530" s="135"/>
      <c r="H530" s="139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</row>
    <row r="531" spans="1:26" s="271" customFormat="1">
      <c r="A531" s="116"/>
      <c r="B531" s="116"/>
      <c r="C531" s="121"/>
      <c r="D531" s="253"/>
      <c r="E531" s="116"/>
      <c r="F531" s="116"/>
      <c r="G531" s="135"/>
      <c r="H531" s="139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</row>
    <row r="532" spans="1:26" s="271" customFormat="1">
      <c r="A532" s="116"/>
      <c r="B532" s="116"/>
      <c r="C532" s="121"/>
      <c r="D532" s="253"/>
      <c r="E532" s="116"/>
      <c r="F532" s="116"/>
      <c r="G532" s="135"/>
      <c r="H532" s="139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</row>
    <row r="533" spans="1:26" s="271" customFormat="1">
      <c r="A533" s="116"/>
      <c r="B533" s="116"/>
      <c r="C533" s="121"/>
      <c r="D533" s="253"/>
      <c r="E533" s="116"/>
      <c r="F533" s="116"/>
      <c r="G533" s="135"/>
      <c r="H533" s="139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</row>
    <row r="534" spans="1:26" s="271" customFormat="1">
      <c r="A534" s="116"/>
      <c r="B534" s="116"/>
      <c r="C534" s="121"/>
      <c r="D534" s="253"/>
      <c r="E534" s="116"/>
      <c r="F534" s="116"/>
      <c r="G534" s="135"/>
      <c r="H534" s="139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</row>
    <row r="535" spans="1:26" s="271" customFormat="1">
      <c r="A535" s="116"/>
      <c r="B535" s="116"/>
      <c r="C535" s="121"/>
      <c r="D535" s="253"/>
      <c r="E535" s="116"/>
      <c r="F535" s="116"/>
      <c r="G535" s="135"/>
      <c r="H535" s="139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</row>
    <row r="536" spans="1:26" s="271" customFormat="1">
      <c r="A536" s="116"/>
      <c r="B536" s="116"/>
      <c r="C536" s="121"/>
      <c r="D536" s="253"/>
      <c r="E536" s="116"/>
      <c r="F536" s="116"/>
      <c r="G536" s="135"/>
      <c r="H536" s="139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</row>
    <row r="537" spans="1:26" s="271" customFormat="1">
      <c r="A537" s="116"/>
      <c r="B537" s="116"/>
      <c r="C537" s="121"/>
      <c r="D537" s="253"/>
      <c r="E537" s="116"/>
      <c r="F537" s="116"/>
      <c r="G537" s="135"/>
      <c r="H537" s="139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</row>
    <row r="538" spans="1:26" s="271" customFormat="1">
      <c r="A538" s="116"/>
      <c r="B538" s="116"/>
      <c r="C538" s="121"/>
      <c r="D538" s="253"/>
      <c r="E538" s="116"/>
      <c r="F538" s="116"/>
      <c r="G538" s="135"/>
      <c r="H538" s="139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</row>
    <row r="539" spans="1:26" s="271" customFormat="1">
      <c r="A539" s="116"/>
      <c r="B539" s="116"/>
      <c r="C539" s="121"/>
      <c r="D539" s="253"/>
      <c r="E539" s="116"/>
      <c r="F539" s="116"/>
      <c r="G539" s="135"/>
      <c r="H539" s="139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</row>
    <row r="540" spans="1:26" s="271" customFormat="1">
      <c r="A540" s="116"/>
      <c r="B540" s="116"/>
      <c r="C540" s="121"/>
      <c r="D540" s="253"/>
      <c r="E540" s="116"/>
      <c r="F540" s="116"/>
      <c r="G540" s="135"/>
      <c r="H540" s="139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</row>
    <row r="541" spans="1:26" s="271" customFormat="1">
      <c r="A541" s="116"/>
      <c r="B541" s="116"/>
      <c r="C541" s="121"/>
      <c r="D541" s="253"/>
      <c r="E541" s="116"/>
      <c r="F541" s="116"/>
      <c r="G541" s="135"/>
      <c r="H541" s="139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</row>
    <row r="542" spans="1:26">
      <c r="A542" s="122"/>
      <c r="B542" s="114" t="s">
        <v>842</v>
      </c>
      <c r="C542" s="114"/>
      <c r="D542" s="249"/>
      <c r="E542" s="114"/>
      <c r="F542" s="436">
        <f>SUM(E543+E558)</f>
        <v>2757990</v>
      </c>
      <c r="G542" s="436"/>
      <c r="H542" s="238" t="s">
        <v>529</v>
      </c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</row>
    <row r="543" spans="1:26" outlineLevel="1">
      <c r="A543" s="114"/>
      <c r="B543" s="114" t="s">
        <v>903</v>
      </c>
      <c r="C543" s="114"/>
      <c r="D543" s="249"/>
      <c r="E543" s="438">
        <f>SUM(E544,E555)</f>
        <v>2493790</v>
      </c>
      <c r="F543" s="438"/>
      <c r="G543" s="238" t="s">
        <v>529</v>
      </c>
      <c r="H543" s="114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spans="1:26" outlineLevel="1">
      <c r="A544" s="116"/>
      <c r="B544" s="125" t="s">
        <v>1185</v>
      </c>
      <c r="C544" s="125"/>
      <c r="D544" s="252"/>
      <c r="E544" s="431">
        <f>SUM(E545,E547,E551)</f>
        <v>2490790</v>
      </c>
      <c r="F544" s="431"/>
      <c r="G544" s="239" t="s">
        <v>529</v>
      </c>
      <c r="H544" s="125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spans="1:26" outlineLevel="1">
      <c r="A545" s="116"/>
      <c r="B545" s="125" t="s">
        <v>1417</v>
      </c>
      <c r="C545" s="125"/>
      <c r="D545" s="252"/>
      <c r="E545" s="431">
        <v>758090</v>
      </c>
      <c r="F545" s="431"/>
      <c r="G545" s="239" t="s">
        <v>529</v>
      </c>
      <c r="H545" s="125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</row>
    <row r="546" spans="1:26">
      <c r="A546" s="116"/>
      <c r="B546" s="116"/>
      <c r="C546" s="401" t="s">
        <v>1186</v>
      </c>
      <c r="D546" s="401"/>
      <c r="E546" s="116"/>
      <c r="F546" s="116"/>
      <c r="G546" s="135"/>
      <c r="H546" s="139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</row>
    <row r="547" spans="1:26">
      <c r="A547" s="116"/>
      <c r="B547" s="125" t="s">
        <v>1187</v>
      </c>
      <c r="C547" s="125"/>
      <c r="D547" s="252"/>
      <c r="E547" s="431">
        <v>1114400</v>
      </c>
      <c r="F547" s="431"/>
      <c r="G547" s="239" t="s">
        <v>529</v>
      </c>
      <c r="H547" s="125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</row>
    <row r="548" spans="1:26" outlineLevel="1">
      <c r="A548" s="116"/>
      <c r="B548" s="116"/>
      <c r="C548" s="401" t="s">
        <v>1213</v>
      </c>
      <c r="D548" s="401"/>
      <c r="E548" s="116"/>
      <c r="F548" s="116"/>
      <c r="G548" s="135"/>
      <c r="H548" s="139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</row>
    <row r="549" spans="1:26" outlineLevel="1">
      <c r="A549" s="116"/>
      <c r="B549" s="116"/>
      <c r="C549" s="401" t="s">
        <v>1236</v>
      </c>
      <c r="D549" s="401"/>
      <c r="E549" s="116"/>
      <c r="F549" s="116"/>
      <c r="G549" s="135"/>
      <c r="H549" s="139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</row>
    <row r="550" spans="1:26" outlineLevel="1">
      <c r="A550" s="116"/>
      <c r="B550" s="116"/>
      <c r="C550" s="401" t="s">
        <v>1237</v>
      </c>
      <c r="D550" s="401"/>
      <c r="E550" s="116"/>
      <c r="F550" s="116"/>
      <c r="G550" s="135"/>
      <c r="H550" s="139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</row>
    <row r="551" spans="1:26" outlineLevel="1">
      <c r="A551" s="116"/>
      <c r="B551" s="125" t="s">
        <v>1191</v>
      </c>
      <c r="C551" s="125"/>
      <c r="D551" s="252"/>
      <c r="E551" s="431">
        <v>618300</v>
      </c>
      <c r="F551" s="431"/>
      <c r="G551" s="239" t="s">
        <v>529</v>
      </c>
      <c r="H551" s="125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</row>
    <row r="552" spans="1:26" outlineLevel="1">
      <c r="A552" s="116"/>
      <c r="B552" s="125"/>
      <c r="C552" s="116" t="s">
        <v>1238</v>
      </c>
      <c r="D552" s="252"/>
      <c r="E552" s="240"/>
      <c r="F552" s="240"/>
      <c r="G552" s="239"/>
      <c r="H552" s="125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</row>
    <row r="553" spans="1:26" outlineLevel="1">
      <c r="A553" s="116"/>
      <c r="B553" s="125"/>
      <c r="C553" s="116" t="s">
        <v>1239</v>
      </c>
      <c r="D553" s="252"/>
      <c r="E553" s="240"/>
      <c r="F553" s="240"/>
      <c r="G553" s="239"/>
      <c r="H553" s="125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</row>
    <row r="554" spans="1:26" outlineLevel="1">
      <c r="A554" s="116"/>
      <c r="B554" s="125"/>
      <c r="C554" s="116" t="s">
        <v>1240</v>
      </c>
      <c r="D554" s="252"/>
      <c r="E554" s="240"/>
      <c r="F554" s="240"/>
      <c r="G554" s="239"/>
      <c r="H554" s="125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</row>
    <row r="555" spans="1:26" outlineLevel="1">
      <c r="A555" s="125"/>
      <c r="B555" s="125" t="s">
        <v>1420</v>
      </c>
      <c r="C555" s="126"/>
      <c r="D555" s="255"/>
      <c r="E555" s="435">
        <v>3000</v>
      </c>
      <c r="F555" s="435"/>
      <c r="G555" s="127" t="s">
        <v>529</v>
      </c>
      <c r="H555" s="239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</row>
    <row r="556" spans="1:26" outlineLevel="1">
      <c r="A556" s="116"/>
      <c r="B556" s="116"/>
      <c r="C556" s="401" t="s">
        <v>936</v>
      </c>
      <c r="D556" s="401"/>
      <c r="E556" s="116"/>
      <c r="F556" s="116"/>
      <c r="G556" s="135"/>
      <c r="H556" s="139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</row>
    <row r="557" spans="1:26" outlineLevel="1">
      <c r="A557" s="116"/>
      <c r="B557" s="116"/>
      <c r="C557" s="121"/>
      <c r="D557" s="253"/>
      <c r="E557" s="116"/>
      <c r="F557" s="116"/>
      <c r="G557" s="135"/>
      <c r="H557" s="139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</row>
    <row r="558" spans="1:26" outlineLevel="1">
      <c r="A558" s="125"/>
      <c r="B558" s="125" t="s">
        <v>910</v>
      </c>
      <c r="C558" s="126"/>
      <c r="D558" s="255"/>
      <c r="E558" s="435">
        <f t="shared" ref="E558:E559" si="9">E559</f>
        <v>264200</v>
      </c>
      <c r="F558" s="435"/>
      <c r="G558" s="127" t="s">
        <v>529</v>
      </c>
      <c r="H558" s="239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</row>
    <row r="559" spans="1:26" outlineLevel="1">
      <c r="A559" s="125"/>
      <c r="B559" s="125" t="s">
        <v>1036</v>
      </c>
      <c r="C559" s="126"/>
      <c r="D559" s="255"/>
      <c r="E559" s="435">
        <f t="shared" si="9"/>
        <v>264200</v>
      </c>
      <c r="F559" s="435"/>
      <c r="G559" s="127" t="s">
        <v>529</v>
      </c>
      <c r="H559" s="239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</row>
    <row r="560" spans="1:26" outlineLevel="1">
      <c r="A560" s="125"/>
      <c r="B560" s="125" t="s">
        <v>1037</v>
      </c>
      <c r="C560" s="126"/>
      <c r="D560" s="255"/>
      <c r="E560" s="435">
        <f>SUM(G562:G566)</f>
        <v>264200</v>
      </c>
      <c r="F560" s="435"/>
      <c r="G560" s="127" t="s">
        <v>529</v>
      </c>
      <c r="H560" s="239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</row>
    <row r="561" spans="1:26" outlineLevel="1">
      <c r="A561" s="116"/>
      <c r="B561" s="116"/>
      <c r="C561" s="121" t="s">
        <v>937</v>
      </c>
      <c r="D561" s="253" t="s">
        <v>1099</v>
      </c>
      <c r="E561" s="116"/>
      <c r="F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</row>
    <row r="562" spans="1:26" outlineLevel="1">
      <c r="A562" s="116"/>
      <c r="B562" s="116"/>
      <c r="C562" s="121"/>
      <c r="D562" s="253" t="s">
        <v>1100</v>
      </c>
      <c r="E562" s="116"/>
      <c r="F562" s="116"/>
      <c r="G562" s="135">
        <v>108300</v>
      </c>
      <c r="H562" s="139" t="s">
        <v>529</v>
      </c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spans="1:26" outlineLevel="1">
      <c r="A563" s="116"/>
      <c r="B563" s="116"/>
      <c r="C563" s="121" t="s">
        <v>938</v>
      </c>
      <c r="D563" s="433" t="s">
        <v>1101</v>
      </c>
      <c r="E563" s="433"/>
      <c r="F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</row>
    <row r="564" spans="1:26" outlineLevel="1">
      <c r="A564" s="116"/>
      <c r="B564" s="116"/>
      <c r="C564" s="121"/>
      <c r="D564" s="253" t="s">
        <v>1102</v>
      </c>
      <c r="E564" s="116"/>
      <c r="F564" s="116"/>
      <c r="G564" s="135">
        <v>105900</v>
      </c>
      <c r="H564" s="139" t="s">
        <v>529</v>
      </c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</row>
    <row r="565" spans="1:26" outlineLevel="1">
      <c r="A565" s="116"/>
      <c r="B565" s="116"/>
      <c r="C565" s="121" t="s">
        <v>939</v>
      </c>
      <c r="D565" s="253" t="s">
        <v>1103</v>
      </c>
      <c r="E565" s="116"/>
      <c r="F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</row>
    <row r="566" spans="1:26" outlineLevel="1">
      <c r="A566" s="116"/>
      <c r="B566" s="116"/>
      <c r="C566" s="121"/>
      <c r="D566" s="253" t="s">
        <v>1104</v>
      </c>
      <c r="E566" s="116"/>
      <c r="F566" s="116"/>
      <c r="G566" s="135">
        <v>50000</v>
      </c>
      <c r="H566" s="139" t="s">
        <v>529</v>
      </c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</row>
    <row r="568" spans="1:26" s="271" customFormat="1">
      <c r="D568" s="256"/>
    </row>
    <row r="569" spans="1:26" s="271" customFormat="1">
      <c r="D569" s="256"/>
    </row>
    <row r="570" spans="1:26" s="271" customFormat="1">
      <c r="D570" s="256"/>
    </row>
    <row r="571" spans="1:26" s="271" customFormat="1">
      <c r="D571" s="256"/>
    </row>
    <row r="572" spans="1:26" s="271" customFormat="1">
      <c r="D572" s="256"/>
    </row>
    <row r="573" spans="1:26" s="271" customFormat="1">
      <c r="D573" s="256"/>
    </row>
    <row r="574" spans="1:26" s="271" customFormat="1">
      <c r="D574" s="256"/>
    </row>
    <row r="575" spans="1:26" s="271" customFormat="1">
      <c r="D575" s="256"/>
    </row>
    <row r="576" spans="1:26" s="271" customFormat="1">
      <c r="D576" s="256"/>
    </row>
    <row r="577" spans="1:26" s="271" customFormat="1">
      <c r="D577" s="256"/>
    </row>
    <row r="578" spans="1:26">
      <c r="A578" s="122"/>
      <c r="B578" s="114" t="s">
        <v>843</v>
      </c>
      <c r="C578" s="114"/>
      <c r="D578" s="249"/>
      <c r="E578" s="114"/>
      <c r="F578" s="436">
        <f>E579</f>
        <v>1451480</v>
      </c>
      <c r="G578" s="436"/>
      <c r="H578" s="238" t="s">
        <v>529</v>
      </c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</row>
    <row r="579" spans="1:26" outlineLevel="1">
      <c r="A579" s="114"/>
      <c r="B579" s="114" t="s">
        <v>866</v>
      </c>
      <c r="C579" s="114"/>
      <c r="D579" s="249"/>
      <c r="E579" s="438">
        <f>E580</f>
        <v>1451480</v>
      </c>
      <c r="F579" s="438"/>
      <c r="G579" s="238" t="s">
        <v>529</v>
      </c>
      <c r="H579" s="114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</row>
    <row r="580" spans="1:26" outlineLevel="1">
      <c r="A580" s="116"/>
      <c r="B580" s="125" t="s">
        <v>1224</v>
      </c>
      <c r="C580" s="125"/>
      <c r="D580" s="252"/>
      <c r="E580" s="431">
        <f>SUM(E581,E583,E587)</f>
        <v>1451480</v>
      </c>
      <c r="F580" s="431"/>
      <c r="G580" s="239" t="s">
        <v>529</v>
      </c>
      <c r="H580" s="125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</row>
    <row r="581" spans="1:26" outlineLevel="1">
      <c r="A581" s="116"/>
      <c r="B581" s="125" t="s">
        <v>1419</v>
      </c>
      <c r="C581" s="125"/>
      <c r="D581" s="252"/>
      <c r="E581" s="431">
        <v>1047980</v>
      </c>
      <c r="F581" s="431"/>
      <c r="G581" s="239" t="s">
        <v>529</v>
      </c>
      <c r="H581" s="125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</row>
    <row r="582" spans="1:26">
      <c r="A582" s="116"/>
      <c r="B582" s="116"/>
      <c r="C582" s="401" t="s">
        <v>904</v>
      </c>
      <c r="D582" s="401"/>
      <c r="E582" s="116"/>
      <c r="F582" s="116"/>
      <c r="G582" s="135"/>
      <c r="H582" s="139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</row>
    <row r="583" spans="1:26">
      <c r="A583" s="116"/>
      <c r="B583" s="125" t="s">
        <v>1241</v>
      </c>
      <c r="C583" s="125"/>
      <c r="D583" s="252"/>
      <c r="E583" s="431">
        <v>118700</v>
      </c>
      <c r="F583" s="431"/>
      <c r="G583" s="239" t="s">
        <v>529</v>
      </c>
      <c r="H583" s="125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</row>
    <row r="584" spans="1:26" outlineLevel="1">
      <c r="A584" s="116"/>
      <c r="B584" s="116"/>
      <c r="C584" s="401" t="s">
        <v>905</v>
      </c>
      <c r="D584" s="401"/>
      <c r="E584" s="116"/>
      <c r="F584" s="116"/>
      <c r="G584" s="135"/>
      <c r="H584" s="139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</row>
    <row r="585" spans="1:26" outlineLevel="1">
      <c r="A585" s="116"/>
      <c r="B585" s="116"/>
      <c r="C585" s="401" t="s">
        <v>906</v>
      </c>
      <c r="D585" s="401"/>
      <c r="E585" s="116"/>
      <c r="F585" s="116"/>
      <c r="G585" s="135"/>
      <c r="H585" s="139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</row>
    <row r="586" spans="1:26" outlineLevel="1">
      <c r="A586" s="116"/>
      <c r="B586" s="116"/>
      <c r="C586" s="401" t="s">
        <v>907</v>
      </c>
      <c r="D586" s="401"/>
      <c r="E586" s="116"/>
      <c r="F586" s="116"/>
      <c r="G586" s="135"/>
      <c r="H586" s="139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</row>
    <row r="587" spans="1:26" outlineLevel="1">
      <c r="A587" s="116"/>
      <c r="B587" s="125" t="s">
        <v>1242</v>
      </c>
      <c r="C587" s="125"/>
      <c r="D587" s="252"/>
      <c r="E587" s="431">
        <v>284800</v>
      </c>
      <c r="F587" s="431"/>
      <c r="G587" s="239" t="s">
        <v>529</v>
      </c>
      <c r="H587" s="125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</row>
    <row r="588" spans="1:26" outlineLevel="1">
      <c r="A588" s="116"/>
      <c r="B588" s="125"/>
      <c r="C588" s="116" t="s">
        <v>1077</v>
      </c>
      <c r="D588" s="252"/>
      <c r="E588" s="240"/>
      <c r="F588" s="240"/>
      <c r="G588" s="239"/>
      <c r="H588" s="125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</row>
    <row r="589" spans="1:26" outlineLevel="1">
      <c r="A589" s="116"/>
      <c r="B589" s="125"/>
      <c r="C589" s="116" t="s">
        <v>1105</v>
      </c>
      <c r="D589" s="252"/>
      <c r="E589" s="240"/>
      <c r="F589" s="240"/>
      <c r="G589" s="239"/>
      <c r="H589" s="125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</row>
    <row r="591" spans="1:26" s="271" customFormat="1">
      <c r="D591" s="256"/>
    </row>
    <row r="592" spans="1:26" s="271" customFormat="1">
      <c r="D592" s="256"/>
    </row>
    <row r="593" spans="4:4" s="271" customFormat="1">
      <c r="D593" s="256"/>
    </row>
    <row r="594" spans="4:4" s="271" customFormat="1">
      <c r="D594" s="256"/>
    </row>
    <row r="595" spans="4:4" s="271" customFormat="1">
      <c r="D595" s="256"/>
    </row>
    <row r="596" spans="4:4" s="271" customFormat="1">
      <c r="D596" s="256"/>
    </row>
    <row r="597" spans="4:4" s="271" customFormat="1">
      <c r="D597" s="256"/>
    </row>
    <row r="598" spans="4:4" s="271" customFormat="1">
      <c r="D598" s="256"/>
    </row>
    <row r="599" spans="4:4" s="271" customFormat="1">
      <c r="D599" s="256"/>
    </row>
    <row r="600" spans="4:4" s="271" customFormat="1">
      <c r="D600" s="256"/>
    </row>
    <row r="601" spans="4:4" s="271" customFormat="1">
      <c r="D601" s="256"/>
    </row>
    <row r="602" spans="4:4" s="271" customFormat="1">
      <c r="D602" s="256"/>
    </row>
    <row r="603" spans="4:4" s="271" customFormat="1">
      <c r="D603" s="256"/>
    </row>
    <row r="604" spans="4:4" s="271" customFormat="1">
      <c r="D604" s="256"/>
    </row>
    <row r="605" spans="4:4" s="271" customFormat="1">
      <c r="D605" s="256"/>
    </row>
    <row r="606" spans="4:4" s="271" customFormat="1">
      <c r="D606" s="256"/>
    </row>
    <row r="607" spans="4:4" s="271" customFormat="1">
      <c r="D607" s="256"/>
    </row>
    <row r="608" spans="4:4" s="271" customFormat="1">
      <c r="D608" s="256"/>
    </row>
    <row r="609" spans="1:26" s="271" customFormat="1">
      <c r="D609" s="256"/>
    </row>
    <row r="610" spans="1:26" s="271" customFormat="1">
      <c r="D610" s="256"/>
    </row>
    <row r="611" spans="1:26" s="271" customFormat="1">
      <c r="D611" s="256"/>
    </row>
    <row r="612" spans="1:26" s="271" customFormat="1">
      <c r="D612" s="256"/>
    </row>
    <row r="613" spans="1:26" s="271" customFormat="1">
      <c r="D613" s="256"/>
    </row>
    <row r="614" spans="1:26">
      <c r="A614" s="122"/>
      <c r="B614" s="114" t="s">
        <v>844</v>
      </c>
      <c r="C614" s="114"/>
      <c r="D614" s="249"/>
      <c r="E614" s="114"/>
      <c r="F614" s="436">
        <f>E615+E649+E637</f>
        <v>25001520</v>
      </c>
      <c r="G614" s="436"/>
      <c r="H614" s="238" t="s">
        <v>529</v>
      </c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</row>
    <row r="615" spans="1:26" outlineLevel="1">
      <c r="A615" s="114"/>
      <c r="B615" s="114" t="s">
        <v>903</v>
      </c>
      <c r="C615" s="114"/>
      <c r="D615" s="249"/>
      <c r="E615" s="438">
        <f>E616+E631</f>
        <v>15432900</v>
      </c>
      <c r="F615" s="438"/>
      <c r="G615" s="238" t="s">
        <v>529</v>
      </c>
      <c r="H615" s="114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</row>
    <row r="616" spans="1:26" outlineLevel="1">
      <c r="A616" s="116"/>
      <c r="B616" s="125" t="s">
        <v>1185</v>
      </c>
      <c r="C616" s="125"/>
      <c r="D616" s="252"/>
      <c r="E616" s="431">
        <f>SUM(E617,E622,E627)</f>
        <v>14815500</v>
      </c>
      <c r="F616" s="431"/>
      <c r="G616" s="239" t="s">
        <v>529</v>
      </c>
      <c r="H616" s="125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</row>
    <row r="617" spans="1:26" outlineLevel="1">
      <c r="A617" s="116"/>
      <c r="B617" s="125" t="s">
        <v>1414</v>
      </c>
      <c r="C617" s="125"/>
      <c r="D617" s="252"/>
      <c r="E617" s="431">
        <v>11252000</v>
      </c>
      <c r="F617" s="431"/>
      <c r="G617" s="239" t="s">
        <v>529</v>
      </c>
      <c r="H617" s="125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</row>
    <row r="618" spans="1:26">
      <c r="A618" s="116"/>
      <c r="B618" s="116"/>
      <c r="C618" s="401" t="s">
        <v>1317</v>
      </c>
      <c r="D618" s="401"/>
      <c r="E618" s="116"/>
      <c r="F618" s="116"/>
      <c r="G618" s="135"/>
      <c r="H618" s="139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</row>
    <row r="619" spans="1:26">
      <c r="A619" s="116"/>
      <c r="B619" s="116"/>
      <c r="C619" s="401" t="s">
        <v>1318</v>
      </c>
      <c r="D619" s="401"/>
      <c r="E619" s="116"/>
      <c r="F619" s="116"/>
      <c r="G619" s="135"/>
      <c r="H619" s="139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</row>
    <row r="620" spans="1:26">
      <c r="A620" s="116"/>
      <c r="B620" s="116"/>
      <c r="C620" s="401" t="s">
        <v>1319</v>
      </c>
      <c r="D620" s="401"/>
      <c r="E620" s="116"/>
      <c r="F620" s="116"/>
      <c r="G620" s="135"/>
      <c r="H620" s="139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</row>
    <row r="621" spans="1:26">
      <c r="A621" s="116"/>
      <c r="B621" s="116"/>
      <c r="C621" s="401" t="s">
        <v>1320</v>
      </c>
      <c r="D621" s="401"/>
      <c r="E621" s="116"/>
      <c r="F621" s="116"/>
      <c r="G621" s="135"/>
      <c r="H621" s="139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</row>
    <row r="622" spans="1:26">
      <c r="A622" s="116"/>
      <c r="B622" s="125" t="s">
        <v>1190</v>
      </c>
      <c r="C622" s="125"/>
      <c r="D622" s="252"/>
      <c r="E622" s="431">
        <v>1668800</v>
      </c>
      <c r="F622" s="431"/>
      <c r="G622" s="239" t="s">
        <v>529</v>
      </c>
      <c r="H622" s="125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spans="1:26" outlineLevel="1">
      <c r="A623" s="116"/>
      <c r="B623" s="116"/>
      <c r="C623" s="401" t="s">
        <v>1321</v>
      </c>
      <c r="D623" s="401"/>
      <c r="E623" s="116"/>
      <c r="F623" s="116"/>
      <c r="G623" s="135"/>
      <c r="H623" s="139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spans="1:26" outlineLevel="1">
      <c r="A624" s="116"/>
      <c r="B624" s="116"/>
      <c r="C624" s="401" t="s">
        <v>1322</v>
      </c>
      <c r="D624" s="401"/>
      <c r="E624" s="116"/>
      <c r="F624" s="116"/>
      <c r="G624" s="135"/>
      <c r="H624" s="139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</row>
    <row r="625" spans="1:26" outlineLevel="1">
      <c r="A625" s="116"/>
      <c r="B625" s="116"/>
      <c r="C625" s="401" t="s">
        <v>1323</v>
      </c>
      <c r="D625" s="401"/>
      <c r="E625" s="116"/>
      <c r="F625" s="116"/>
      <c r="G625" s="135"/>
      <c r="H625" s="139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spans="1:26" outlineLevel="1">
      <c r="A626" s="116"/>
      <c r="B626" s="116"/>
      <c r="C626" s="401" t="s">
        <v>1324</v>
      </c>
      <c r="D626" s="401"/>
      <c r="E626" s="116"/>
      <c r="F626" s="116"/>
      <c r="G626" s="135"/>
      <c r="H626" s="139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</row>
    <row r="627" spans="1:26" outlineLevel="1">
      <c r="A627" s="116"/>
      <c r="B627" s="125" t="s">
        <v>1191</v>
      </c>
      <c r="C627" s="125"/>
      <c r="D627" s="252"/>
      <c r="E627" s="431">
        <v>1894700</v>
      </c>
      <c r="F627" s="431"/>
      <c r="G627" s="239" t="s">
        <v>529</v>
      </c>
      <c r="H627" s="125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</row>
    <row r="628" spans="1:26" outlineLevel="1">
      <c r="A628" s="116"/>
      <c r="B628" s="125" t="s">
        <v>701</v>
      </c>
      <c r="C628" s="116" t="s">
        <v>1325</v>
      </c>
      <c r="D628" s="252"/>
      <c r="E628" s="240"/>
      <c r="F628" s="240"/>
      <c r="G628" s="239"/>
      <c r="H628" s="125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</row>
    <row r="629" spans="1:26" outlineLevel="1">
      <c r="A629" s="116"/>
      <c r="B629" s="125"/>
      <c r="C629" s="116" t="s">
        <v>1326</v>
      </c>
      <c r="D629" s="252"/>
      <c r="E629" s="240"/>
      <c r="F629" s="240"/>
      <c r="G629" s="239"/>
      <c r="H629" s="125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</row>
    <row r="630" spans="1:26" outlineLevel="1">
      <c r="A630" s="116"/>
      <c r="B630" s="125"/>
      <c r="C630" s="116" t="s">
        <v>1327</v>
      </c>
      <c r="D630" s="252"/>
      <c r="E630" s="240"/>
      <c r="F630" s="240"/>
      <c r="G630" s="239"/>
      <c r="H630" s="125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</row>
    <row r="631" spans="1:26" outlineLevel="1">
      <c r="A631" s="116"/>
      <c r="B631" s="125" t="s">
        <v>1418</v>
      </c>
      <c r="C631" s="125"/>
      <c r="D631" s="252"/>
      <c r="E631" s="431">
        <v>617400</v>
      </c>
      <c r="F631" s="431"/>
      <c r="G631" s="239" t="s">
        <v>529</v>
      </c>
      <c r="H631" s="125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</row>
    <row r="632" spans="1:26" outlineLevel="1">
      <c r="A632" s="116"/>
      <c r="B632" s="116"/>
      <c r="C632" s="401" t="s">
        <v>1328</v>
      </c>
      <c r="D632" s="401"/>
      <c r="E632" s="116"/>
      <c r="F632" s="116"/>
      <c r="G632" s="135"/>
      <c r="H632" s="139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spans="1:26" outlineLevel="1">
      <c r="A633" s="116"/>
      <c r="B633" s="116"/>
      <c r="C633" s="401" t="s">
        <v>940</v>
      </c>
      <c r="D633" s="401"/>
      <c r="E633" s="116"/>
      <c r="F633" s="116"/>
      <c r="G633" s="135"/>
      <c r="H633" s="139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spans="1:26" outlineLevel="1">
      <c r="A634" s="116"/>
      <c r="B634" s="116"/>
      <c r="C634" s="401" t="s">
        <v>941</v>
      </c>
      <c r="D634" s="401"/>
      <c r="E634" s="116"/>
      <c r="F634" s="116"/>
      <c r="G634" s="135"/>
      <c r="H634" s="139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spans="1:26" outlineLevel="1">
      <c r="A635" s="116"/>
      <c r="B635" s="116"/>
      <c r="C635" s="401" t="s">
        <v>1329</v>
      </c>
      <c r="D635" s="401"/>
      <c r="E635" s="116"/>
      <c r="F635" s="116"/>
      <c r="G635" s="135"/>
      <c r="H635" s="139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</row>
    <row r="636" spans="1:26" outlineLevel="1">
      <c r="A636" s="116"/>
      <c r="B636" s="116"/>
      <c r="C636" s="121"/>
      <c r="D636" s="253"/>
      <c r="E636" s="116"/>
      <c r="F636" s="116"/>
      <c r="G636" s="135"/>
      <c r="H636" s="139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</row>
    <row r="637" spans="1:26" outlineLevel="1">
      <c r="A637" s="125"/>
      <c r="B637" s="125" t="s">
        <v>910</v>
      </c>
      <c r="C637" s="126"/>
      <c r="D637" s="255"/>
      <c r="E637" s="435">
        <f t="shared" ref="E637:E638" si="10">E638</f>
        <v>77720</v>
      </c>
      <c r="F637" s="435"/>
      <c r="G637" s="127" t="s">
        <v>529</v>
      </c>
      <c r="H637" s="239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</row>
    <row r="638" spans="1:26" outlineLevel="1">
      <c r="A638" s="125"/>
      <c r="B638" s="125" t="s">
        <v>1036</v>
      </c>
      <c r="C638" s="126"/>
      <c r="D638" s="255"/>
      <c r="E638" s="435">
        <f t="shared" si="10"/>
        <v>77720</v>
      </c>
      <c r="F638" s="435"/>
      <c r="G638" s="127" t="s">
        <v>529</v>
      </c>
      <c r="H638" s="239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</row>
    <row r="639" spans="1:26" outlineLevel="1">
      <c r="A639" s="125"/>
      <c r="B639" s="125" t="s">
        <v>1037</v>
      </c>
      <c r="C639" s="126"/>
      <c r="D639" s="255"/>
      <c r="E639" s="435">
        <f>SUM(G641:G646)</f>
        <v>77720</v>
      </c>
      <c r="F639" s="435"/>
      <c r="G639" s="127" t="s">
        <v>529</v>
      </c>
      <c r="H639" s="239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</row>
    <row r="640" spans="1:26" ht="24.6" customHeight="1" outlineLevel="1">
      <c r="A640" s="116"/>
      <c r="B640" s="116"/>
      <c r="C640" s="121" t="s">
        <v>918</v>
      </c>
      <c r="D640" s="401" t="s">
        <v>1330</v>
      </c>
      <c r="E640" s="401"/>
      <c r="F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spans="1:26" outlineLevel="1">
      <c r="A641" s="116"/>
      <c r="B641" s="116"/>
      <c r="C641" s="121"/>
      <c r="D641" s="253" t="s">
        <v>1106</v>
      </c>
      <c r="E641" s="116"/>
      <c r="F641" s="116"/>
      <c r="G641" s="135"/>
      <c r="H641" s="139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</row>
    <row r="642" spans="1:26" outlineLevel="1">
      <c r="A642" s="116"/>
      <c r="B642" s="116"/>
      <c r="C642" s="121"/>
      <c r="D642" s="256" t="s">
        <v>1072</v>
      </c>
      <c r="E642" s="116"/>
      <c r="F642" s="116"/>
      <c r="G642" s="135"/>
      <c r="H642" s="139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</row>
    <row r="643" spans="1:26" ht="49.2" outlineLevel="1">
      <c r="A643" s="116"/>
      <c r="B643" s="116"/>
      <c r="C643" s="121"/>
      <c r="D643" s="253" t="s">
        <v>1107</v>
      </c>
      <c r="E643" s="116"/>
      <c r="F643" s="116"/>
      <c r="G643" s="246">
        <v>51020</v>
      </c>
      <c r="H643" s="138" t="s">
        <v>529</v>
      </c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</row>
    <row r="644" spans="1:26" outlineLevel="1">
      <c r="A644" s="116"/>
      <c r="B644" s="116"/>
      <c r="C644" s="121" t="s">
        <v>942</v>
      </c>
      <c r="D644" s="253" t="s">
        <v>1383</v>
      </c>
      <c r="E644" s="116"/>
      <c r="F644" s="116"/>
      <c r="G644" s="135"/>
      <c r="H644" s="139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</row>
    <row r="645" spans="1:26" outlineLevel="1">
      <c r="A645" s="116"/>
      <c r="B645" s="116"/>
      <c r="C645" s="121"/>
      <c r="D645" s="253" t="s">
        <v>1384</v>
      </c>
      <c r="E645" s="116"/>
      <c r="F645" s="116"/>
      <c r="G645" s="135"/>
      <c r="H645" s="139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</row>
    <row r="646" spans="1:26" outlineLevel="1">
      <c r="A646" s="116"/>
      <c r="B646" s="116"/>
      <c r="D646" s="256" t="s">
        <v>1108</v>
      </c>
      <c r="E646" s="116"/>
      <c r="F646" s="116"/>
      <c r="G646" s="135">
        <v>26700</v>
      </c>
      <c r="H646" s="139" t="s">
        <v>529</v>
      </c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</row>
    <row r="647" spans="1:26" s="271" customFormat="1" outlineLevel="1">
      <c r="A647" s="116"/>
      <c r="B647" s="116"/>
      <c r="D647" s="256"/>
      <c r="E647" s="116"/>
      <c r="F647" s="116"/>
      <c r="G647" s="135"/>
      <c r="H647" s="139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</row>
    <row r="648" spans="1:26" outlineLevel="1">
      <c r="A648" s="116"/>
      <c r="B648" s="116"/>
      <c r="C648" s="121"/>
      <c r="D648" s="253"/>
      <c r="E648" s="116"/>
      <c r="F648" s="116"/>
      <c r="G648" s="135"/>
      <c r="H648" s="139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spans="1:26" outlineLevel="1">
      <c r="A649" s="114"/>
      <c r="B649" s="114" t="s">
        <v>1097</v>
      </c>
      <c r="C649" s="114"/>
      <c r="D649" s="249"/>
      <c r="E649" s="438">
        <f>SUM(G651:G669)</f>
        <v>9490900</v>
      </c>
      <c r="F649" s="438"/>
      <c r="G649" s="238" t="s">
        <v>529</v>
      </c>
      <c r="H649" s="114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</row>
    <row r="650" spans="1:26" outlineLevel="1">
      <c r="A650" s="114"/>
      <c r="B650" s="114"/>
      <c r="C650" s="137" t="s">
        <v>943</v>
      </c>
      <c r="D650" s="254" t="s">
        <v>1109</v>
      </c>
      <c r="E650" s="137"/>
      <c r="F650" s="137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spans="1:26" outlineLevel="1">
      <c r="A651" s="114"/>
      <c r="B651" s="114"/>
      <c r="C651" s="114"/>
      <c r="D651" s="256" t="s">
        <v>1110</v>
      </c>
      <c r="E651" s="241"/>
      <c r="F651" s="241"/>
      <c r="G651" s="135">
        <v>3570000</v>
      </c>
      <c r="H651" s="139" t="s">
        <v>529</v>
      </c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</row>
    <row r="652" spans="1:26" outlineLevel="1">
      <c r="A652" s="114"/>
      <c r="B652" s="114"/>
      <c r="C652" s="141" t="s">
        <v>929</v>
      </c>
      <c r="D652" s="258" t="s">
        <v>1112</v>
      </c>
      <c r="E652" s="141"/>
      <c r="F652" s="141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</row>
    <row r="653" spans="1:26" outlineLevel="1">
      <c r="A653" s="114"/>
      <c r="B653" s="114"/>
      <c r="C653" s="114"/>
      <c r="D653" s="256" t="s">
        <v>1111</v>
      </c>
      <c r="E653" s="241"/>
      <c r="F653" s="241"/>
      <c r="G653" s="135">
        <v>10000</v>
      </c>
      <c r="H653" s="139" t="s">
        <v>529</v>
      </c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</row>
    <row r="654" spans="1:26" outlineLevel="1">
      <c r="A654" s="114"/>
      <c r="B654" s="114"/>
      <c r="C654" s="141" t="s">
        <v>946</v>
      </c>
      <c r="D654" s="445" t="s">
        <v>1113</v>
      </c>
      <c r="E654" s="445"/>
      <c r="F654" s="141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spans="1:26" outlineLevel="1">
      <c r="A655" s="114"/>
      <c r="B655" s="114"/>
      <c r="C655" s="114"/>
      <c r="D655" s="256" t="s">
        <v>1114</v>
      </c>
      <c r="E655" s="241"/>
      <c r="F655" s="241"/>
      <c r="G655" s="135">
        <v>2169500</v>
      </c>
      <c r="H655" s="139" t="s">
        <v>529</v>
      </c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</row>
    <row r="656" spans="1:26" outlineLevel="1">
      <c r="A656" s="114"/>
      <c r="B656" s="114"/>
      <c r="C656" s="137" t="s">
        <v>947</v>
      </c>
      <c r="D656" s="401" t="s">
        <v>1115</v>
      </c>
      <c r="E656" s="401"/>
      <c r="F656" s="141"/>
      <c r="G656" s="133">
        <v>1026500</v>
      </c>
      <c r="H656" s="138" t="s">
        <v>529</v>
      </c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spans="1:26" outlineLevel="1">
      <c r="A657" s="114"/>
      <c r="B657" s="114"/>
      <c r="C657" s="141" t="s">
        <v>948</v>
      </c>
      <c r="D657" s="437" t="s">
        <v>1116</v>
      </c>
      <c r="E657" s="437"/>
      <c r="F657" s="141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</row>
    <row r="658" spans="1:26" outlineLevel="1">
      <c r="A658" s="114"/>
      <c r="B658" s="114"/>
      <c r="C658" s="141"/>
      <c r="D658" s="258" t="s">
        <v>1117</v>
      </c>
      <c r="E658" s="141"/>
      <c r="F658" s="141"/>
      <c r="G658" s="135">
        <v>500000</v>
      </c>
      <c r="H658" s="139" t="s">
        <v>529</v>
      </c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</row>
    <row r="659" spans="1:26" outlineLevel="1">
      <c r="A659" s="114"/>
      <c r="B659" s="114"/>
      <c r="C659" s="236" t="s">
        <v>949</v>
      </c>
      <c r="D659" s="401" t="s">
        <v>1118</v>
      </c>
      <c r="E659" s="401"/>
      <c r="F659" s="23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</row>
    <row r="660" spans="1:26" outlineLevel="1">
      <c r="A660" s="114"/>
      <c r="B660" s="114"/>
      <c r="C660" s="141"/>
      <c r="D660" s="258" t="s">
        <v>1119</v>
      </c>
      <c r="E660" s="141"/>
      <c r="F660" s="141"/>
      <c r="G660" s="246">
        <v>348100</v>
      </c>
      <c r="H660" s="138" t="s">
        <v>529</v>
      </c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</row>
    <row r="661" spans="1:26" outlineLevel="1">
      <c r="A661" s="114"/>
      <c r="B661" s="114"/>
      <c r="C661" s="141" t="s">
        <v>950</v>
      </c>
      <c r="D661" s="433" t="s">
        <v>1120</v>
      </c>
      <c r="E661" s="433"/>
      <c r="F661" s="141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spans="1:26" outlineLevel="1">
      <c r="A662" s="114"/>
      <c r="B662" s="114"/>
      <c r="C662" s="141"/>
      <c r="D662" s="258" t="s">
        <v>1121</v>
      </c>
      <c r="E662" s="141"/>
      <c r="F662" s="141"/>
      <c r="G662" s="135">
        <v>20000</v>
      </c>
      <c r="H662" s="139" t="s">
        <v>529</v>
      </c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spans="1:26" outlineLevel="1">
      <c r="A663" s="114"/>
      <c r="B663" s="114"/>
      <c r="C663" s="141" t="s">
        <v>951</v>
      </c>
      <c r="D663" s="258" t="s">
        <v>1385</v>
      </c>
      <c r="E663" s="141"/>
      <c r="F663" s="141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</row>
    <row r="664" spans="1:26" outlineLevel="1">
      <c r="A664" s="114"/>
      <c r="B664" s="114"/>
      <c r="C664" s="141"/>
      <c r="D664" s="258" t="s">
        <v>1122</v>
      </c>
      <c r="E664" s="141"/>
      <c r="F664" s="141"/>
      <c r="G664" s="135">
        <v>180000</v>
      </c>
      <c r="H664" s="139" t="s">
        <v>529</v>
      </c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spans="1:26" outlineLevel="1">
      <c r="A665" s="114"/>
      <c r="B665" s="114"/>
      <c r="C665" s="141" t="s">
        <v>952</v>
      </c>
      <c r="D665" s="437" t="s">
        <v>1123</v>
      </c>
      <c r="E665" s="437"/>
      <c r="F665" s="141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</row>
    <row r="666" spans="1:26" outlineLevel="1">
      <c r="A666" s="114"/>
      <c r="B666" s="114"/>
      <c r="C666" s="141"/>
      <c r="D666" s="445" t="s">
        <v>1243</v>
      </c>
      <c r="E666" s="445"/>
      <c r="F666" s="445"/>
      <c r="G666" s="135">
        <v>514600</v>
      </c>
      <c r="H666" s="139" t="s">
        <v>529</v>
      </c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</row>
    <row r="667" spans="1:26" outlineLevel="1">
      <c r="A667" s="114"/>
      <c r="B667" s="114"/>
      <c r="C667" s="141" t="s">
        <v>944</v>
      </c>
      <c r="D667" s="433" t="s">
        <v>1124</v>
      </c>
      <c r="E667" s="433"/>
      <c r="F667" s="141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</row>
    <row r="668" spans="1:26" outlineLevel="1">
      <c r="A668" s="114"/>
      <c r="B668" s="114"/>
      <c r="C668" s="114"/>
      <c r="D668" s="256" t="s">
        <v>1125</v>
      </c>
      <c r="E668" s="241"/>
      <c r="F668" s="241"/>
      <c r="G668" s="135">
        <v>585200</v>
      </c>
      <c r="H668" s="139" t="s">
        <v>529</v>
      </c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</row>
    <row r="669" spans="1:26" ht="24.6" customHeight="1" outlineLevel="1">
      <c r="A669" s="114"/>
      <c r="B669" s="114"/>
      <c r="C669" s="137" t="s">
        <v>945</v>
      </c>
      <c r="D669" s="434" t="s">
        <v>1401</v>
      </c>
      <c r="E669" s="434"/>
      <c r="F669" s="434"/>
      <c r="G669" s="135">
        <v>567000</v>
      </c>
      <c r="H669" s="139" t="s">
        <v>529</v>
      </c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spans="1:26" outlineLevel="1">
      <c r="A670" s="114"/>
      <c r="B670" s="114"/>
      <c r="C670" s="114"/>
      <c r="D670" s="249"/>
      <c r="E670" s="241"/>
      <c r="F670" s="241"/>
      <c r="G670" s="238"/>
      <c r="H670" s="114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</row>
    <row r="671" spans="1:26" s="370" customFormat="1" outlineLevel="1">
      <c r="A671" s="114"/>
      <c r="B671" s="114"/>
      <c r="C671" s="114"/>
      <c r="D671" s="249"/>
      <c r="E671" s="374"/>
      <c r="F671" s="374"/>
      <c r="G671" s="369"/>
      <c r="H671" s="114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spans="1:26" s="370" customFormat="1" outlineLevel="1">
      <c r="A672" s="114"/>
      <c r="B672" s="114"/>
      <c r="C672" s="114"/>
      <c r="D672" s="249"/>
      <c r="E672" s="374"/>
      <c r="F672" s="374"/>
      <c r="G672" s="369"/>
      <c r="H672" s="114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spans="1:26" s="370" customFormat="1" outlineLevel="1">
      <c r="A673" s="114"/>
      <c r="B673" s="114"/>
      <c r="C673" s="114"/>
      <c r="D673" s="249"/>
      <c r="E673" s="374"/>
      <c r="F673" s="374"/>
      <c r="G673" s="369"/>
      <c r="H673" s="114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</row>
    <row r="674" spans="1:26" s="370" customFormat="1" outlineLevel="1">
      <c r="A674" s="114"/>
      <c r="B674" s="114"/>
      <c r="C674" s="114"/>
      <c r="D674" s="249"/>
      <c r="E674" s="374"/>
      <c r="F674" s="374"/>
      <c r="G674" s="369"/>
      <c r="H674" s="114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</row>
    <row r="675" spans="1:26" s="370" customFormat="1" outlineLevel="1">
      <c r="A675" s="114"/>
      <c r="B675" s="114"/>
      <c r="C675" s="114"/>
      <c r="D675" s="249"/>
      <c r="E675" s="374"/>
      <c r="F675" s="374"/>
      <c r="G675" s="369"/>
      <c r="H675" s="114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</row>
    <row r="676" spans="1:26" s="370" customFormat="1" outlineLevel="1">
      <c r="A676" s="114"/>
      <c r="B676" s="114"/>
      <c r="C676" s="114"/>
      <c r="D676" s="249"/>
      <c r="E676" s="374"/>
      <c r="F676" s="374"/>
      <c r="G676" s="369"/>
      <c r="H676" s="114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</row>
    <row r="677" spans="1:26" s="370" customFormat="1" outlineLevel="1">
      <c r="A677" s="114"/>
      <c r="B677" s="114"/>
      <c r="C677" s="114"/>
      <c r="D677" s="249"/>
      <c r="E677" s="374"/>
      <c r="F677" s="374"/>
      <c r="G677" s="369"/>
      <c r="H677" s="114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</row>
    <row r="678" spans="1:26" s="388" customFormat="1" outlineLevel="1">
      <c r="A678" s="114"/>
      <c r="B678" s="114"/>
      <c r="C678" s="114"/>
      <c r="D678" s="249"/>
      <c r="E678" s="389"/>
      <c r="F678" s="389"/>
      <c r="G678" s="387"/>
      <c r="H678" s="114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</row>
    <row r="679" spans="1:26" s="370" customFormat="1" outlineLevel="1">
      <c r="A679" s="114"/>
      <c r="B679" s="114"/>
      <c r="C679" s="114"/>
      <c r="D679" s="249"/>
      <c r="E679" s="374"/>
      <c r="F679" s="374"/>
      <c r="G679" s="369"/>
      <c r="H679" s="114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</row>
    <row r="680" spans="1:26" s="370" customFormat="1" outlineLevel="1">
      <c r="A680" s="114"/>
      <c r="B680" s="114"/>
      <c r="C680" s="114"/>
      <c r="D680" s="249"/>
      <c r="E680" s="374"/>
      <c r="F680" s="374"/>
      <c r="G680" s="369"/>
      <c r="H680" s="114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</row>
    <row r="681" spans="1:26" s="370" customFormat="1" outlineLevel="1">
      <c r="A681" s="114"/>
      <c r="B681" s="114"/>
      <c r="C681" s="114"/>
      <c r="D681" s="249"/>
      <c r="E681" s="374"/>
      <c r="F681" s="374"/>
      <c r="G681" s="369"/>
      <c r="H681" s="114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</row>
    <row r="682" spans="1:26" s="370" customFormat="1" outlineLevel="1">
      <c r="A682" s="114"/>
      <c r="B682" s="114"/>
      <c r="C682" s="114"/>
      <c r="D682" s="249"/>
      <c r="E682" s="374"/>
      <c r="F682" s="374"/>
      <c r="G682" s="369"/>
      <c r="H682" s="114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</row>
    <row r="683" spans="1:26" s="370" customFormat="1" outlineLevel="1">
      <c r="A683" s="114"/>
      <c r="B683" s="114"/>
      <c r="C683" s="114"/>
      <c r="D683" s="249"/>
      <c r="E683" s="374"/>
      <c r="F683" s="374"/>
      <c r="G683" s="369"/>
      <c r="H683" s="114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</row>
    <row r="684" spans="1:26" outlineLevel="1">
      <c r="A684" s="121"/>
      <c r="B684" s="126" t="s">
        <v>1047</v>
      </c>
      <c r="C684" s="121"/>
      <c r="D684" s="254"/>
      <c r="E684" s="121"/>
      <c r="F684" s="121"/>
      <c r="G684" s="133"/>
      <c r="H684" s="138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</row>
    <row r="685" spans="1:26">
      <c r="A685" s="122"/>
      <c r="B685" s="114" t="s">
        <v>798</v>
      </c>
      <c r="C685" s="114"/>
      <c r="D685" s="249"/>
      <c r="E685" s="114"/>
      <c r="F685" s="436">
        <f>E686</f>
        <v>80000</v>
      </c>
      <c r="G685" s="436"/>
      <c r="H685" s="238" t="s">
        <v>529</v>
      </c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</row>
    <row r="686" spans="1:26" outlineLevel="1">
      <c r="A686" s="114"/>
      <c r="B686" s="114" t="s">
        <v>869</v>
      </c>
      <c r="C686" s="114"/>
      <c r="D686" s="249"/>
      <c r="E686" s="438">
        <f>G687</f>
        <v>80000</v>
      </c>
      <c r="F686" s="438"/>
      <c r="G686" s="238" t="s">
        <v>529</v>
      </c>
      <c r="H686" s="114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</row>
    <row r="687" spans="1:26" ht="24.6" customHeight="1" outlineLevel="1">
      <c r="A687" s="121"/>
      <c r="B687" s="121"/>
      <c r="C687" s="121" t="s">
        <v>915</v>
      </c>
      <c r="D687" s="372" t="s">
        <v>954</v>
      </c>
      <c r="E687" s="372"/>
      <c r="F687" s="289"/>
      <c r="G687" s="133">
        <v>80000</v>
      </c>
      <c r="H687" s="138" t="s">
        <v>529</v>
      </c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</row>
    <row r="688" spans="1:26" outlineLevel="1">
      <c r="A688" s="121"/>
      <c r="B688" s="121"/>
      <c r="C688" s="121"/>
      <c r="D688" s="254"/>
      <c r="E688" s="236"/>
      <c r="F688" s="121"/>
      <c r="G688" s="133"/>
      <c r="H688" s="138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</row>
    <row r="689" spans="1:26" outlineLevel="1">
      <c r="A689" s="121"/>
      <c r="B689" s="121"/>
      <c r="C689" s="121"/>
      <c r="D689" s="254"/>
      <c r="E689" s="121"/>
      <c r="F689" s="121"/>
      <c r="G689" s="133"/>
      <c r="H689" s="138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</row>
    <row r="690" spans="1:26" s="370" customFormat="1" outlineLevel="1">
      <c r="A690" s="121"/>
      <c r="B690" s="121"/>
      <c r="C690" s="121"/>
      <c r="D690" s="373"/>
      <c r="E690" s="121"/>
      <c r="F690" s="121"/>
      <c r="G690" s="133"/>
      <c r="H690" s="138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</row>
    <row r="691" spans="1:26" s="370" customFormat="1" outlineLevel="1">
      <c r="A691" s="121"/>
      <c r="B691" s="121"/>
      <c r="C691" s="121"/>
      <c r="D691" s="373"/>
      <c r="E691" s="121"/>
      <c r="F691" s="121"/>
      <c r="G691" s="133"/>
      <c r="H691" s="138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</row>
    <row r="692" spans="1:26" s="370" customFormat="1" outlineLevel="1">
      <c r="A692" s="121"/>
      <c r="B692" s="121"/>
      <c r="C692" s="121"/>
      <c r="D692" s="373"/>
      <c r="E692" s="121"/>
      <c r="F692" s="121"/>
      <c r="G692" s="133"/>
      <c r="H692" s="138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</row>
    <row r="693" spans="1:26" s="370" customFormat="1" outlineLevel="1">
      <c r="A693" s="121"/>
      <c r="B693" s="121"/>
      <c r="C693" s="121"/>
      <c r="D693" s="373"/>
      <c r="E693" s="121"/>
      <c r="F693" s="121"/>
      <c r="G693" s="133"/>
      <c r="H693" s="138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</row>
    <row r="694" spans="1:26" s="370" customFormat="1" outlineLevel="1">
      <c r="A694" s="121"/>
      <c r="B694" s="121"/>
      <c r="C694" s="121"/>
      <c r="D694" s="373"/>
      <c r="E694" s="121"/>
      <c r="F694" s="121"/>
      <c r="G694" s="133"/>
      <c r="H694" s="138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</row>
    <row r="695" spans="1:26" s="370" customFormat="1" outlineLevel="1">
      <c r="A695" s="121"/>
      <c r="B695" s="121"/>
      <c r="C695" s="121"/>
      <c r="D695" s="373"/>
      <c r="E695" s="121"/>
      <c r="F695" s="121"/>
      <c r="G695" s="133"/>
      <c r="H695" s="138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</row>
    <row r="696" spans="1:26" s="370" customFormat="1" outlineLevel="1">
      <c r="A696" s="121"/>
      <c r="B696" s="121"/>
      <c r="C696" s="121"/>
      <c r="D696" s="373"/>
      <c r="E696" s="121"/>
      <c r="F696" s="121"/>
      <c r="G696" s="133"/>
      <c r="H696" s="138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</row>
    <row r="697" spans="1:26" s="370" customFormat="1" outlineLevel="1">
      <c r="A697" s="121"/>
      <c r="B697" s="121"/>
      <c r="C697" s="121"/>
      <c r="D697" s="373"/>
      <c r="E697" s="121"/>
      <c r="F697" s="121"/>
      <c r="G697" s="133"/>
      <c r="H697" s="138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</row>
    <row r="698" spans="1:26" s="370" customFormat="1" outlineLevel="1">
      <c r="A698" s="121"/>
      <c r="B698" s="121"/>
      <c r="C698" s="121"/>
      <c r="D698" s="373"/>
      <c r="E698" s="121"/>
      <c r="F698" s="121"/>
      <c r="G698" s="133"/>
      <c r="H698" s="138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</row>
    <row r="699" spans="1:26" s="370" customFormat="1" outlineLevel="1">
      <c r="A699" s="121"/>
      <c r="B699" s="121"/>
      <c r="C699" s="121"/>
      <c r="D699" s="373"/>
      <c r="E699" s="121"/>
      <c r="F699" s="121"/>
      <c r="G699" s="133"/>
      <c r="H699" s="138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</row>
    <row r="700" spans="1:26" s="370" customFormat="1" outlineLevel="1">
      <c r="A700" s="121"/>
      <c r="B700" s="121"/>
      <c r="C700" s="121"/>
      <c r="D700" s="373"/>
      <c r="E700" s="121"/>
      <c r="F700" s="121"/>
      <c r="G700" s="133"/>
      <c r="H700" s="138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</row>
    <row r="701" spans="1:26" s="370" customFormat="1" outlineLevel="1">
      <c r="A701" s="121"/>
      <c r="B701" s="121"/>
      <c r="C701" s="121"/>
      <c r="D701" s="373"/>
      <c r="E701" s="121"/>
      <c r="F701" s="121"/>
      <c r="G701" s="133"/>
      <c r="H701" s="138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</row>
    <row r="702" spans="1:26" s="370" customFormat="1" outlineLevel="1">
      <c r="A702" s="121"/>
      <c r="B702" s="121"/>
      <c r="C702" s="121"/>
      <c r="D702" s="373"/>
      <c r="E702" s="121"/>
      <c r="F702" s="121"/>
      <c r="G702" s="133"/>
      <c r="H702" s="138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</row>
    <row r="703" spans="1:26" s="370" customFormat="1" outlineLevel="1">
      <c r="A703" s="121"/>
      <c r="B703" s="121"/>
      <c r="C703" s="121"/>
      <c r="D703" s="373"/>
      <c r="E703" s="121"/>
      <c r="F703" s="121"/>
      <c r="G703" s="133"/>
      <c r="H703" s="138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</row>
    <row r="704" spans="1:26" s="370" customFormat="1" outlineLevel="1">
      <c r="A704" s="121"/>
      <c r="B704" s="121"/>
      <c r="C704" s="121"/>
      <c r="D704" s="373"/>
      <c r="E704" s="121"/>
      <c r="F704" s="121"/>
      <c r="G704" s="133"/>
      <c r="H704" s="138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</row>
    <row r="705" spans="1:26" s="370" customFormat="1" outlineLevel="1">
      <c r="A705" s="121"/>
      <c r="B705" s="121"/>
      <c r="C705" s="121"/>
      <c r="D705" s="373"/>
      <c r="E705" s="121"/>
      <c r="F705" s="121"/>
      <c r="G705" s="133"/>
      <c r="H705" s="138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</row>
    <row r="706" spans="1:26" s="370" customFormat="1" outlineLevel="1">
      <c r="A706" s="121"/>
      <c r="B706" s="121"/>
      <c r="C706" s="121"/>
      <c r="D706" s="373"/>
      <c r="E706" s="121"/>
      <c r="F706" s="121"/>
      <c r="G706" s="133"/>
      <c r="H706" s="138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</row>
    <row r="707" spans="1:26" s="370" customFormat="1" outlineLevel="1">
      <c r="A707" s="121"/>
      <c r="B707" s="121"/>
      <c r="C707" s="121"/>
      <c r="D707" s="373"/>
      <c r="E707" s="121"/>
      <c r="F707" s="121"/>
      <c r="G707" s="133"/>
      <c r="H707" s="138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</row>
    <row r="708" spans="1:26" s="370" customFormat="1" outlineLevel="1">
      <c r="A708" s="121"/>
      <c r="B708" s="121"/>
      <c r="C708" s="121"/>
      <c r="D708" s="373"/>
      <c r="E708" s="121"/>
      <c r="F708" s="121"/>
      <c r="G708" s="133"/>
      <c r="H708" s="138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</row>
    <row r="709" spans="1:26" s="370" customFormat="1" outlineLevel="1">
      <c r="A709" s="121"/>
      <c r="B709" s="121"/>
      <c r="C709" s="121"/>
      <c r="D709" s="373"/>
      <c r="E709" s="121"/>
      <c r="F709" s="121"/>
      <c r="G709" s="133"/>
      <c r="H709" s="138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</row>
    <row r="710" spans="1:26" s="370" customFormat="1" outlineLevel="1">
      <c r="A710" s="121"/>
      <c r="B710" s="121"/>
      <c r="C710" s="121"/>
      <c r="D710" s="373"/>
      <c r="E710" s="121"/>
      <c r="F710" s="121"/>
      <c r="G710" s="133"/>
      <c r="H710" s="138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</row>
    <row r="711" spans="1:26" s="370" customFormat="1" outlineLevel="1">
      <c r="A711" s="121"/>
      <c r="B711" s="121"/>
      <c r="C711" s="121"/>
      <c r="D711" s="373"/>
      <c r="E711" s="121"/>
      <c r="F711" s="121"/>
      <c r="G711" s="133"/>
      <c r="H711" s="138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</row>
    <row r="712" spans="1:26" s="370" customFormat="1" outlineLevel="1">
      <c r="A712" s="121"/>
      <c r="B712" s="121"/>
      <c r="C712" s="121"/>
      <c r="D712" s="373"/>
      <c r="E712" s="121"/>
      <c r="F712" s="121"/>
      <c r="G712" s="133"/>
      <c r="H712" s="138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</row>
    <row r="713" spans="1:26" s="370" customFormat="1" outlineLevel="1">
      <c r="A713" s="121"/>
      <c r="B713" s="121"/>
      <c r="C713" s="121"/>
      <c r="D713" s="373"/>
      <c r="E713" s="121"/>
      <c r="F713" s="121"/>
      <c r="G713" s="133"/>
      <c r="H713" s="138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</row>
    <row r="714" spans="1:26" s="370" customFormat="1" outlineLevel="1">
      <c r="A714" s="121"/>
      <c r="B714" s="121"/>
      <c r="C714" s="121"/>
      <c r="D714" s="373"/>
      <c r="E714" s="121"/>
      <c r="F714" s="121"/>
      <c r="G714" s="133"/>
      <c r="H714" s="138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</row>
    <row r="715" spans="1:26" s="370" customFormat="1" outlineLevel="1">
      <c r="A715" s="121"/>
      <c r="B715" s="121"/>
      <c r="C715" s="121"/>
      <c r="D715" s="373"/>
      <c r="E715" s="121"/>
      <c r="F715" s="121"/>
      <c r="G715" s="133"/>
      <c r="H715" s="138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</row>
    <row r="716" spans="1:26" s="370" customFormat="1" outlineLevel="1">
      <c r="A716" s="121"/>
      <c r="B716" s="121"/>
      <c r="C716" s="121"/>
      <c r="D716" s="373"/>
      <c r="E716" s="121"/>
      <c r="F716" s="121"/>
      <c r="G716" s="133"/>
      <c r="H716" s="138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</row>
    <row r="717" spans="1:26" s="370" customFormat="1" outlineLevel="1">
      <c r="A717" s="121"/>
      <c r="B717" s="121"/>
      <c r="C717" s="121"/>
      <c r="D717" s="373"/>
      <c r="E717" s="121"/>
      <c r="F717" s="121"/>
      <c r="G717" s="133"/>
      <c r="H717" s="138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</row>
    <row r="718" spans="1:26" s="370" customFormat="1" outlineLevel="1">
      <c r="A718" s="121"/>
      <c r="B718" s="121"/>
      <c r="C718" s="121"/>
      <c r="D718" s="373"/>
      <c r="E718" s="121"/>
      <c r="F718" s="121"/>
      <c r="G718" s="133"/>
      <c r="H718" s="138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</row>
    <row r="719" spans="1:26" s="370" customFormat="1" outlineLevel="1">
      <c r="A719" s="121"/>
      <c r="B719" s="121"/>
      <c r="C719" s="121"/>
      <c r="D719" s="373"/>
      <c r="E719" s="121"/>
      <c r="F719" s="121"/>
      <c r="G719" s="133"/>
      <c r="H719" s="138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</row>
    <row r="720" spans="1:26" outlineLevel="1">
      <c r="A720" s="121"/>
      <c r="B720" s="114" t="s">
        <v>1126</v>
      </c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</row>
    <row r="721" spans="1:26" outlineLevel="1">
      <c r="A721" s="121"/>
      <c r="B721" s="114" t="s">
        <v>1331</v>
      </c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</row>
    <row r="722" spans="1:26" outlineLevel="1">
      <c r="A722" s="121"/>
      <c r="B722" s="442" t="s">
        <v>801</v>
      </c>
      <c r="C722" s="442"/>
      <c r="D722" s="442"/>
      <c r="E722" s="442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</row>
    <row r="723" spans="1:26" outlineLevel="1">
      <c r="A723" s="121"/>
      <c r="B723" s="442"/>
      <c r="C723" s="442"/>
      <c r="D723" s="442"/>
      <c r="E723" s="442"/>
      <c r="F723" s="436">
        <v>93000</v>
      </c>
      <c r="G723" s="436"/>
      <c r="H723" s="238" t="s">
        <v>529</v>
      </c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</row>
    <row r="724" spans="1:26" outlineLevel="1">
      <c r="A724" s="121"/>
      <c r="B724" s="114" t="s">
        <v>869</v>
      </c>
      <c r="C724" s="114"/>
      <c r="D724" s="249"/>
      <c r="E724" s="438">
        <f>G727</f>
        <v>93000</v>
      </c>
      <c r="F724" s="438"/>
      <c r="G724" s="238" t="s">
        <v>529</v>
      </c>
      <c r="H724" s="114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</row>
    <row r="725" spans="1:26" outlineLevel="1">
      <c r="A725" s="121"/>
      <c r="B725" s="121"/>
      <c r="C725" s="121" t="s">
        <v>953</v>
      </c>
      <c r="D725" s="254" t="s">
        <v>1127</v>
      </c>
      <c r="E725" s="121"/>
      <c r="F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</row>
    <row r="726" spans="1:26" outlineLevel="1">
      <c r="A726" s="121"/>
      <c r="B726" s="121"/>
      <c r="C726" s="121"/>
      <c r="D726" s="254" t="s">
        <v>1128</v>
      </c>
      <c r="E726" s="121"/>
      <c r="F726" s="121"/>
      <c r="G726" s="133"/>
      <c r="H726" s="138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</row>
    <row r="727" spans="1:26" outlineLevel="1">
      <c r="A727" s="121"/>
      <c r="B727" s="121"/>
      <c r="C727" s="121"/>
      <c r="D727" s="254" t="s">
        <v>1332</v>
      </c>
      <c r="E727" s="121"/>
      <c r="F727" s="121"/>
      <c r="G727" s="133">
        <v>93000</v>
      </c>
      <c r="H727" s="138" t="s">
        <v>529</v>
      </c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</row>
    <row r="728" spans="1:26" s="370" customFormat="1" outlineLevel="1">
      <c r="A728" s="121"/>
      <c r="B728" s="121"/>
      <c r="C728" s="121"/>
      <c r="D728" s="373"/>
      <c r="E728" s="121"/>
      <c r="F728" s="121"/>
      <c r="G728" s="133"/>
      <c r="H728" s="138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</row>
    <row r="729" spans="1:26" s="370" customFormat="1" outlineLevel="1">
      <c r="A729" s="121"/>
      <c r="B729" s="121"/>
      <c r="C729" s="121"/>
      <c r="D729" s="373"/>
      <c r="E729" s="121"/>
      <c r="F729" s="121"/>
      <c r="G729" s="133"/>
      <c r="H729" s="138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</row>
    <row r="730" spans="1:26" s="370" customFormat="1" outlineLevel="1">
      <c r="A730" s="121"/>
      <c r="B730" s="121"/>
      <c r="C730" s="121"/>
      <c r="D730" s="373"/>
      <c r="E730" s="121"/>
      <c r="F730" s="121"/>
      <c r="G730" s="133"/>
      <c r="H730" s="138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</row>
    <row r="731" spans="1:26" s="370" customFormat="1" outlineLevel="1">
      <c r="A731" s="121"/>
      <c r="B731" s="121"/>
      <c r="C731" s="121"/>
      <c r="D731" s="373"/>
      <c r="E731" s="121"/>
      <c r="F731" s="121"/>
      <c r="G731" s="133"/>
      <c r="H731" s="138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</row>
    <row r="732" spans="1:26" s="370" customFormat="1" outlineLevel="1">
      <c r="A732" s="121"/>
      <c r="B732" s="121"/>
      <c r="C732" s="121"/>
      <c r="D732" s="373"/>
      <c r="E732" s="121"/>
      <c r="F732" s="121"/>
      <c r="G732" s="133"/>
      <c r="H732" s="138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</row>
    <row r="733" spans="1:26" s="370" customFormat="1" outlineLevel="1">
      <c r="A733" s="121"/>
      <c r="B733" s="121"/>
      <c r="C733" s="121"/>
      <c r="D733" s="373"/>
      <c r="E733" s="121"/>
      <c r="F733" s="121"/>
      <c r="G733" s="133"/>
      <c r="H733" s="138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</row>
    <row r="734" spans="1:26" s="370" customFormat="1" outlineLevel="1">
      <c r="A734" s="121"/>
      <c r="B734" s="121"/>
      <c r="C734" s="121"/>
      <c r="D734" s="373"/>
      <c r="E734" s="121"/>
      <c r="F734" s="121"/>
      <c r="G734" s="133"/>
      <c r="H734" s="138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</row>
    <row r="735" spans="1:26" s="370" customFormat="1" outlineLevel="1">
      <c r="A735" s="121"/>
      <c r="B735" s="121"/>
      <c r="C735" s="121"/>
      <c r="D735" s="373"/>
      <c r="E735" s="121"/>
      <c r="F735" s="121"/>
      <c r="G735" s="133"/>
      <c r="H735" s="138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</row>
    <row r="736" spans="1:26" s="370" customFormat="1" outlineLevel="1">
      <c r="A736" s="121"/>
      <c r="B736" s="121"/>
      <c r="C736" s="121"/>
      <c r="D736" s="373"/>
      <c r="E736" s="121"/>
      <c r="F736" s="121"/>
      <c r="G736" s="133"/>
      <c r="H736" s="138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</row>
    <row r="737" spans="1:26" s="370" customFormat="1" outlineLevel="1">
      <c r="A737" s="121"/>
      <c r="B737" s="121"/>
      <c r="C737" s="121"/>
      <c r="D737" s="373"/>
      <c r="E737" s="121"/>
      <c r="F737" s="121"/>
      <c r="G737" s="133"/>
      <c r="H737" s="138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</row>
    <row r="738" spans="1:26" s="370" customFormat="1" outlineLevel="1">
      <c r="A738" s="121"/>
      <c r="B738" s="121"/>
      <c r="C738" s="121"/>
      <c r="D738" s="373"/>
      <c r="E738" s="121"/>
      <c r="F738" s="121"/>
      <c r="G738" s="133"/>
      <c r="H738" s="138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</row>
    <row r="739" spans="1:26" s="370" customFormat="1" outlineLevel="1">
      <c r="A739" s="121"/>
      <c r="B739" s="121"/>
      <c r="C739" s="121"/>
      <c r="D739" s="373"/>
      <c r="E739" s="121"/>
      <c r="F739" s="121"/>
      <c r="G739" s="133"/>
      <c r="H739" s="138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</row>
    <row r="740" spans="1:26" s="370" customFormat="1" outlineLevel="1">
      <c r="A740" s="121"/>
      <c r="B740" s="121"/>
      <c r="C740" s="121"/>
      <c r="D740" s="373"/>
      <c r="E740" s="121"/>
      <c r="F740" s="121"/>
      <c r="G740" s="133"/>
      <c r="H740" s="138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</row>
    <row r="741" spans="1:26" s="370" customFormat="1" outlineLevel="1">
      <c r="A741" s="121"/>
      <c r="B741" s="121"/>
      <c r="C741" s="121"/>
      <c r="D741" s="373"/>
      <c r="E741" s="121"/>
      <c r="F741" s="121"/>
      <c r="G741" s="133"/>
      <c r="H741" s="138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</row>
    <row r="742" spans="1:26" s="370" customFormat="1" outlineLevel="1">
      <c r="A742" s="121"/>
      <c r="B742" s="121"/>
      <c r="C742" s="121"/>
      <c r="D742" s="373"/>
      <c r="E742" s="121"/>
      <c r="F742" s="121"/>
      <c r="G742" s="133"/>
      <c r="H742" s="138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</row>
    <row r="743" spans="1:26" s="370" customFormat="1" outlineLevel="1">
      <c r="A743" s="121"/>
      <c r="B743" s="121"/>
      <c r="C743" s="121"/>
      <c r="D743" s="373"/>
      <c r="E743" s="121"/>
      <c r="F743" s="121"/>
      <c r="G743" s="133"/>
      <c r="H743" s="138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</row>
    <row r="744" spans="1:26" s="370" customFormat="1" outlineLevel="1">
      <c r="A744" s="121"/>
      <c r="B744" s="121"/>
      <c r="C744" s="121"/>
      <c r="D744" s="373"/>
      <c r="E744" s="121"/>
      <c r="F744" s="121"/>
      <c r="G744" s="133"/>
      <c r="H744" s="138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</row>
    <row r="745" spans="1:26" s="370" customFormat="1" outlineLevel="1">
      <c r="A745" s="121"/>
      <c r="B745" s="121"/>
      <c r="C745" s="121"/>
      <c r="D745" s="373"/>
      <c r="E745" s="121"/>
      <c r="F745" s="121"/>
      <c r="G745" s="133"/>
      <c r="H745" s="138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</row>
    <row r="746" spans="1:26" s="370" customFormat="1" outlineLevel="1">
      <c r="A746" s="121"/>
      <c r="B746" s="121"/>
      <c r="C746" s="121"/>
      <c r="D746" s="373"/>
      <c r="E746" s="121"/>
      <c r="F746" s="121"/>
      <c r="G746" s="133"/>
      <c r="H746" s="138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</row>
    <row r="747" spans="1:26" s="370" customFormat="1" outlineLevel="1">
      <c r="A747" s="121"/>
      <c r="B747" s="121"/>
      <c r="C747" s="121"/>
      <c r="D747" s="373"/>
      <c r="E747" s="121"/>
      <c r="F747" s="121"/>
      <c r="G747" s="133"/>
      <c r="H747" s="138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</row>
    <row r="748" spans="1:26" s="370" customFormat="1" outlineLevel="1">
      <c r="A748" s="121"/>
      <c r="B748" s="121"/>
      <c r="C748" s="121"/>
      <c r="D748" s="373"/>
      <c r="E748" s="121"/>
      <c r="F748" s="121"/>
      <c r="G748" s="133"/>
      <c r="H748" s="138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</row>
    <row r="749" spans="1:26" s="370" customFormat="1" outlineLevel="1">
      <c r="A749" s="121"/>
      <c r="B749" s="121"/>
      <c r="C749" s="121"/>
      <c r="D749" s="373"/>
      <c r="E749" s="121"/>
      <c r="F749" s="121"/>
      <c r="G749" s="133"/>
      <c r="H749" s="138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</row>
    <row r="750" spans="1:26" s="370" customFormat="1" outlineLevel="1">
      <c r="A750" s="121"/>
      <c r="B750" s="121"/>
      <c r="C750" s="121"/>
      <c r="D750" s="373"/>
      <c r="E750" s="121"/>
      <c r="F750" s="121"/>
      <c r="G750" s="133"/>
      <c r="H750" s="138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</row>
    <row r="751" spans="1:26" s="370" customFormat="1" outlineLevel="1">
      <c r="A751" s="121"/>
      <c r="B751" s="121"/>
      <c r="C751" s="121"/>
      <c r="D751" s="373"/>
      <c r="E751" s="121"/>
      <c r="F751" s="121"/>
      <c r="G751" s="133"/>
      <c r="H751" s="138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</row>
    <row r="752" spans="1:26" s="370" customFormat="1" outlineLevel="1">
      <c r="A752" s="121"/>
      <c r="B752" s="121"/>
      <c r="C752" s="121"/>
      <c r="D752" s="373"/>
      <c r="E752" s="121"/>
      <c r="F752" s="121"/>
      <c r="G752" s="133"/>
      <c r="H752" s="138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</row>
    <row r="753" spans="1:26" s="370" customFormat="1" outlineLevel="1">
      <c r="A753" s="121"/>
      <c r="B753" s="121"/>
      <c r="C753" s="121"/>
      <c r="D753" s="373"/>
      <c r="E753" s="121"/>
      <c r="F753" s="121"/>
      <c r="G753" s="133"/>
      <c r="H753" s="138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</row>
    <row r="754" spans="1:26" s="370" customFormat="1" outlineLevel="1">
      <c r="A754" s="121"/>
      <c r="B754" s="121"/>
      <c r="C754" s="121"/>
      <c r="D754" s="373"/>
      <c r="E754" s="121"/>
      <c r="F754" s="121"/>
      <c r="G754" s="133"/>
      <c r="H754" s="138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</row>
    <row r="755" spans="1:26" s="370" customFormat="1" outlineLevel="1">
      <c r="A755" s="121"/>
      <c r="B755" s="121"/>
      <c r="C755" s="121"/>
      <c r="D755" s="373"/>
      <c r="E755" s="121"/>
      <c r="F755" s="121"/>
      <c r="G755" s="133"/>
      <c r="H755" s="138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</row>
    <row r="756" spans="1:26">
      <c r="A756" s="122"/>
      <c r="B756" s="114" t="s">
        <v>955</v>
      </c>
      <c r="C756" s="114"/>
      <c r="D756" s="249"/>
      <c r="E756" s="114"/>
      <c r="F756" s="436">
        <f>SUM(E757,E768)</f>
        <v>251100</v>
      </c>
      <c r="G756" s="436"/>
      <c r="H756" s="238" t="s">
        <v>529</v>
      </c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</row>
    <row r="757" spans="1:26" outlineLevel="1">
      <c r="A757" s="114"/>
      <c r="B757" s="114" t="s">
        <v>903</v>
      </c>
      <c r="C757" s="114"/>
      <c r="D757" s="249"/>
      <c r="E757" s="438">
        <f>E758</f>
        <v>200080</v>
      </c>
      <c r="F757" s="438"/>
      <c r="G757" s="238" t="s">
        <v>529</v>
      </c>
      <c r="H757" s="114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</row>
    <row r="758" spans="1:26" outlineLevel="1">
      <c r="A758" s="116"/>
      <c r="B758" s="125" t="s">
        <v>1209</v>
      </c>
      <c r="C758" s="125"/>
      <c r="D758" s="252"/>
      <c r="E758" s="431">
        <f>SUM(E759,E761,E764)</f>
        <v>200080</v>
      </c>
      <c r="F758" s="431"/>
      <c r="G758" s="239" t="s">
        <v>529</v>
      </c>
      <c r="H758" s="125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</row>
    <row r="759" spans="1:26" outlineLevel="1">
      <c r="A759" s="116"/>
      <c r="B759" s="125" t="s">
        <v>1416</v>
      </c>
      <c r="C759" s="125"/>
      <c r="D759" s="252" t="s">
        <v>701</v>
      </c>
      <c r="E759" s="431">
        <v>11780</v>
      </c>
      <c r="F759" s="431"/>
      <c r="G759" s="239" t="s">
        <v>529</v>
      </c>
      <c r="H759" s="125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</row>
    <row r="760" spans="1:26">
      <c r="A760" s="116"/>
      <c r="B760" s="116"/>
      <c r="C760" s="401" t="s">
        <v>904</v>
      </c>
      <c r="D760" s="401"/>
      <c r="E760" s="116"/>
      <c r="F760" s="116"/>
      <c r="G760" s="135"/>
      <c r="H760" s="139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</row>
    <row r="761" spans="1:26">
      <c r="A761" s="116"/>
      <c r="B761" s="125" t="s">
        <v>1210</v>
      </c>
      <c r="C761" s="125"/>
      <c r="D761" s="252"/>
      <c r="E761" s="431">
        <v>73500</v>
      </c>
      <c r="F761" s="431"/>
      <c r="G761" s="239" t="s">
        <v>529</v>
      </c>
      <c r="H761" s="125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</row>
    <row r="762" spans="1:26" outlineLevel="1">
      <c r="A762" s="116"/>
      <c r="B762" s="116"/>
      <c r="C762" s="401" t="s">
        <v>906</v>
      </c>
      <c r="D762" s="401"/>
      <c r="E762" s="116"/>
      <c r="F762" s="116"/>
      <c r="G762" s="135"/>
      <c r="H762" s="139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</row>
    <row r="763" spans="1:26" outlineLevel="1">
      <c r="A763" s="116"/>
      <c r="B763" s="116"/>
      <c r="C763" s="401" t="s">
        <v>907</v>
      </c>
      <c r="D763" s="401"/>
      <c r="E763" s="116"/>
      <c r="F763" s="116"/>
      <c r="G763" s="135"/>
      <c r="H763" s="139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</row>
    <row r="764" spans="1:26" outlineLevel="1">
      <c r="A764" s="116"/>
      <c r="B764" s="125" t="s">
        <v>1211</v>
      </c>
      <c r="C764" s="125"/>
      <c r="D764" s="252"/>
      <c r="E764" s="431">
        <v>114800</v>
      </c>
      <c r="F764" s="431"/>
      <c r="G764" s="239" t="s">
        <v>529</v>
      </c>
      <c r="H764" s="125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</row>
    <row r="765" spans="1:26" outlineLevel="1">
      <c r="A765" s="116"/>
      <c r="B765" s="125"/>
      <c r="C765" s="116" t="s">
        <v>1130</v>
      </c>
      <c r="D765" s="252"/>
      <c r="E765" s="240"/>
      <c r="F765" s="240"/>
      <c r="G765" s="239"/>
      <c r="H765" s="125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</row>
    <row r="766" spans="1:26" outlineLevel="1">
      <c r="A766" s="116"/>
      <c r="B766" s="125"/>
      <c r="C766" s="116" t="s">
        <v>1054</v>
      </c>
      <c r="D766" s="252"/>
      <c r="E766" s="240"/>
      <c r="F766" s="240"/>
      <c r="G766" s="239"/>
      <c r="H766" s="125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</row>
    <row r="767" spans="1:26" outlineLevel="1">
      <c r="A767" s="116"/>
      <c r="B767" s="125"/>
      <c r="C767" s="116"/>
      <c r="D767" s="252"/>
      <c r="E767" s="240"/>
      <c r="F767" s="240"/>
      <c r="G767" s="239"/>
      <c r="H767" s="125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</row>
    <row r="768" spans="1:26" outlineLevel="1">
      <c r="A768" s="114"/>
      <c r="B768" s="114" t="s">
        <v>910</v>
      </c>
      <c r="C768" s="114"/>
      <c r="D768" s="249"/>
      <c r="E768" s="438">
        <f t="shared" ref="E768:E769" si="11">E769</f>
        <v>51020</v>
      </c>
      <c r="F768" s="438"/>
      <c r="G768" s="238" t="s">
        <v>529</v>
      </c>
      <c r="H768" s="114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</row>
    <row r="769" spans="1:26" outlineLevel="1">
      <c r="A769" s="116"/>
      <c r="B769" s="125" t="s">
        <v>1036</v>
      </c>
      <c r="C769" s="125"/>
      <c r="D769" s="252"/>
      <c r="E769" s="431">
        <f t="shared" si="11"/>
        <v>51020</v>
      </c>
      <c r="F769" s="431"/>
      <c r="G769" s="239" t="s">
        <v>529</v>
      </c>
      <c r="H769" s="125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</row>
    <row r="770" spans="1:26" outlineLevel="1">
      <c r="A770" s="116"/>
      <c r="B770" s="125" t="s">
        <v>1037</v>
      </c>
      <c r="C770" s="125"/>
      <c r="D770" s="252"/>
      <c r="E770" s="431">
        <f>SUM(G775)</f>
        <v>51020</v>
      </c>
      <c r="F770" s="431"/>
      <c r="G770" s="239" t="s">
        <v>529</v>
      </c>
      <c r="H770" s="125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</row>
    <row r="771" spans="1:26" outlineLevel="1">
      <c r="A771" s="121"/>
      <c r="B771" s="121"/>
      <c r="C771" s="121" t="s">
        <v>922</v>
      </c>
      <c r="D771" s="401" t="s">
        <v>1333</v>
      </c>
      <c r="E771" s="401"/>
      <c r="F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</row>
    <row r="772" spans="1:26" outlineLevel="1">
      <c r="A772" s="121"/>
      <c r="B772" s="121"/>
      <c r="C772" s="121"/>
      <c r="D772" s="401" t="s">
        <v>1038</v>
      </c>
      <c r="E772" s="401"/>
      <c r="F772" s="121"/>
      <c r="G772" s="133"/>
      <c r="H772" s="138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</row>
    <row r="773" spans="1:26" outlineLevel="1">
      <c r="A773" s="121"/>
      <c r="B773" s="121"/>
      <c r="C773" s="121"/>
      <c r="D773" s="254" t="s">
        <v>1039</v>
      </c>
      <c r="E773" s="121"/>
      <c r="F773" s="121"/>
      <c r="G773" s="133"/>
      <c r="H773" s="138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</row>
    <row r="774" spans="1:26" outlineLevel="1">
      <c r="A774" s="121"/>
      <c r="B774" s="121"/>
      <c r="C774" s="121"/>
      <c r="D774" s="433" t="s">
        <v>1078</v>
      </c>
      <c r="E774" s="433"/>
      <c r="F774" s="433"/>
      <c r="G774" s="133"/>
      <c r="H774" s="138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</row>
    <row r="775" spans="1:26" outlineLevel="1">
      <c r="A775" s="121"/>
      <c r="B775" s="121"/>
      <c r="C775" s="121"/>
      <c r="D775" s="254" t="s">
        <v>1040</v>
      </c>
      <c r="E775" s="121"/>
      <c r="F775" s="121"/>
      <c r="G775" s="133">
        <v>51020</v>
      </c>
      <c r="H775" s="138" t="s">
        <v>529</v>
      </c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</row>
    <row r="776" spans="1:26" outlineLevel="1">
      <c r="A776" s="121"/>
      <c r="B776" s="121"/>
      <c r="C776" s="121"/>
      <c r="D776" s="254"/>
      <c r="E776" s="121"/>
      <c r="F776" s="121"/>
      <c r="G776" s="133"/>
      <c r="H776" s="138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</row>
    <row r="777" spans="1:26" s="271" customFormat="1" outlineLevel="1">
      <c r="A777" s="121"/>
      <c r="B777" s="121"/>
      <c r="C777" s="121"/>
      <c r="D777" s="281"/>
      <c r="E777" s="121"/>
      <c r="F777" s="121"/>
      <c r="G777" s="133"/>
      <c r="H777" s="138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</row>
    <row r="778" spans="1:26" s="271" customFormat="1" outlineLevel="1">
      <c r="A778" s="121"/>
      <c r="B778" s="121"/>
      <c r="C778" s="121"/>
      <c r="D778" s="281"/>
      <c r="E778" s="121"/>
      <c r="F778" s="121"/>
      <c r="G778" s="133"/>
      <c r="H778" s="138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</row>
    <row r="779" spans="1:26" s="271" customFormat="1" outlineLevel="1">
      <c r="A779" s="121"/>
      <c r="B779" s="121"/>
      <c r="C779" s="121"/>
      <c r="D779" s="281"/>
      <c r="E779" s="121"/>
      <c r="F779" s="121"/>
      <c r="G779" s="133"/>
      <c r="H779" s="138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</row>
    <row r="780" spans="1:26" s="271" customFormat="1" outlineLevel="1">
      <c r="A780" s="121"/>
      <c r="B780" s="121"/>
      <c r="C780" s="121"/>
      <c r="D780" s="281"/>
      <c r="E780" s="121"/>
      <c r="F780" s="121"/>
      <c r="G780" s="133"/>
      <c r="H780" s="138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</row>
    <row r="781" spans="1:26" s="271" customFormat="1" outlineLevel="1">
      <c r="A781" s="121"/>
      <c r="B781" s="121"/>
      <c r="C781" s="121"/>
      <c r="D781" s="281"/>
      <c r="E781" s="121"/>
      <c r="F781" s="121"/>
      <c r="G781" s="133"/>
      <c r="H781" s="138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</row>
    <row r="782" spans="1:26" s="271" customFormat="1" outlineLevel="1">
      <c r="A782" s="121"/>
      <c r="B782" s="121"/>
      <c r="C782" s="121"/>
      <c r="D782" s="281"/>
      <c r="E782" s="121"/>
      <c r="F782" s="121"/>
      <c r="G782" s="133"/>
      <c r="H782" s="138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</row>
    <row r="783" spans="1:26" s="271" customFormat="1" outlineLevel="1">
      <c r="A783" s="121"/>
      <c r="B783" s="121"/>
      <c r="C783" s="121"/>
      <c r="D783" s="281"/>
      <c r="E783" s="121"/>
      <c r="F783" s="121"/>
      <c r="G783" s="133"/>
      <c r="H783" s="138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</row>
    <row r="784" spans="1:26" s="271" customFormat="1" outlineLevel="1">
      <c r="A784" s="121"/>
      <c r="B784" s="121"/>
      <c r="C784" s="121"/>
      <c r="D784" s="281"/>
      <c r="E784" s="121"/>
      <c r="F784" s="121"/>
      <c r="G784" s="133"/>
      <c r="H784" s="138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</row>
    <row r="785" spans="1:26" s="271" customFormat="1" outlineLevel="1">
      <c r="A785" s="121"/>
      <c r="B785" s="121"/>
      <c r="C785" s="121"/>
      <c r="D785" s="281"/>
      <c r="E785" s="121"/>
      <c r="F785" s="121"/>
      <c r="G785" s="133"/>
      <c r="H785" s="138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</row>
    <row r="786" spans="1:26" s="271" customFormat="1" outlineLevel="1">
      <c r="A786" s="121"/>
      <c r="B786" s="121"/>
      <c r="C786" s="121"/>
      <c r="D786" s="281"/>
      <c r="E786" s="121"/>
      <c r="F786" s="121"/>
      <c r="G786" s="133"/>
      <c r="H786" s="138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</row>
    <row r="787" spans="1:26" s="271" customFormat="1" outlineLevel="1">
      <c r="A787" s="121"/>
      <c r="B787" s="121"/>
      <c r="C787" s="121"/>
      <c r="D787" s="281"/>
      <c r="E787" s="121"/>
      <c r="F787" s="121"/>
      <c r="G787" s="133"/>
      <c r="H787" s="138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</row>
    <row r="788" spans="1:26" s="271" customFormat="1" outlineLevel="1">
      <c r="A788" s="121"/>
      <c r="B788" s="121"/>
      <c r="C788" s="121"/>
      <c r="D788" s="281"/>
      <c r="E788" s="121"/>
      <c r="F788" s="121"/>
      <c r="G788" s="133"/>
      <c r="H788" s="138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</row>
    <row r="789" spans="1:26" s="271" customFormat="1" outlineLevel="1">
      <c r="A789" s="121"/>
      <c r="B789" s="121"/>
      <c r="C789" s="121"/>
      <c r="D789" s="281"/>
      <c r="E789" s="121"/>
      <c r="F789" s="121"/>
      <c r="G789" s="133"/>
      <c r="H789" s="138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</row>
    <row r="790" spans="1:26" s="271" customFormat="1" outlineLevel="1">
      <c r="A790" s="121"/>
      <c r="B790" s="121"/>
      <c r="C790" s="121"/>
      <c r="D790" s="281"/>
      <c r="E790" s="121"/>
      <c r="F790" s="121"/>
      <c r="G790" s="133"/>
      <c r="H790" s="138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</row>
    <row r="791" spans="1:26" s="271" customFormat="1" outlineLevel="1">
      <c r="A791" s="121"/>
      <c r="B791" s="121"/>
      <c r="C791" s="121"/>
      <c r="D791" s="281"/>
      <c r="E791" s="121"/>
      <c r="F791" s="121"/>
      <c r="G791" s="133"/>
      <c r="H791" s="138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</row>
    <row r="792" spans="1:26">
      <c r="A792" s="122"/>
      <c r="B792" s="114" t="s">
        <v>846</v>
      </c>
      <c r="C792" s="114"/>
      <c r="D792" s="249"/>
      <c r="E792" s="114"/>
      <c r="F792" s="436">
        <f>SUM(E793,E800)</f>
        <v>1022500</v>
      </c>
      <c r="G792" s="436"/>
      <c r="H792" s="238" t="s">
        <v>529</v>
      </c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</row>
    <row r="793" spans="1:26" outlineLevel="1">
      <c r="A793" s="114"/>
      <c r="B793" s="114" t="s">
        <v>903</v>
      </c>
      <c r="C793" s="114"/>
      <c r="D793" s="249"/>
      <c r="E793" s="438">
        <f>E794</f>
        <v>857400</v>
      </c>
      <c r="F793" s="438"/>
      <c r="G793" s="238" t="s">
        <v>529</v>
      </c>
      <c r="H793" s="114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</row>
    <row r="794" spans="1:26" outlineLevel="1">
      <c r="A794" s="116"/>
      <c r="B794" s="125" t="s">
        <v>1209</v>
      </c>
      <c r="C794" s="125"/>
      <c r="D794" s="252"/>
      <c r="E794" s="431">
        <f>SUM(E795,E797)</f>
        <v>857400</v>
      </c>
      <c r="F794" s="431"/>
      <c r="G794" s="239" t="s">
        <v>529</v>
      </c>
      <c r="H794" s="125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</row>
    <row r="795" spans="1:26" outlineLevel="1">
      <c r="A795" s="116"/>
      <c r="B795" s="125" t="s">
        <v>1230</v>
      </c>
      <c r="C795" s="125"/>
      <c r="D795" s="252"/>
      <c r="E795" s="431">
        <v>820800</v>
      </c>
      <c r="F795" s="431"/>
      <c r="G795" s="239" t="s">
        <v>529</v>
      </c>
      <c r="H795" s="125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</row>
    <row r="796" spans="1:26">
      <c r="A796" s="116"/>
      <c r="B796" s="116"/>
      <c r="C796" s="401" t="s">
        <v>917</v>
      </c>
      <c r="D796" s="401"/>
      <c r="E796" s="116"/>
      <c r="F796" s="116"/>
      <c r="G796" s="135"/>
      <c r="H796" s="139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</row>
    <row r="797" spans="1:26" outlineLevel="1">
      <c r="A797" s="116"/>
      <c r="B797" s="439" t="s">
        <v>1231</v>
      </c>
      <c r="C797" s="439"/>
      <c r="D797" s="259"/>
      <c r="E797" s="446">
        <v>36600</v>
      </c>
      <c r="F797" s="446"/>
      <c r="G797" s="124" t="s">
        <v>529</v>
      </c>
      <c r="H797" s="125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</row>
    <row r="798" spans="1:26">
      <c r="A798" s="116"/>
      <c r="B798" s="116"/>
      <c r="C798" s="401" t="s">
        <v>908</v>
      </c>
      <c r="D798" s="401"/>
      <c r="E798" s="116"/>
      <c r="F798" s="116"/>
      <c r="G798" s="135"/>
      <c r="H798" s="139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</row>
    <row r="800" spans="1:26" outlineLevel="1">
      <c r="A800" s="114"/>
      <c r="B800" s="114" t="s">
        <v>1046</v>
      </c>
      <c r="C800" s="114"/>
      <c r="D800" s="249"/>
      <c r="E800" s="438">
        <f>G802</f>
        <v>165100</v>
      </c>
      <c r="F800" s="438"/>
      <c r="G800" s="238" t="s">
        <v>529</v>
      </c>
      <c r="H800" s="114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</row>
    <row r="801" spans="1:26" outlineLevel="1">
      <c r="A801" s="121"/>
      <c r="B801" s="121"/>
      <c r="C801" s="121" t="s">
        <v>915</v>
      </c>
      <c r="D801" s="433" t="s">
        <v>1336</v>
      </c>
      <c r="E801" s="433"/>
      <c r="F801" s="433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</row>
    <row r="802" spans="1:26" outlineLevel="1">
      <c r="A802" s="121"/>
      <c r="B802" s="121"/>
      <c r="C802" s="121"/>
      <c r="D802" s="401" t="s">
        <v>1335</v>
      </c>
      <c r="E802" s="401"/>
      <c r="F802" s="121"/>
      <c r="G802" s="133">
        <v>165100</v>
      </c>
      <c r="H802" s="138" t="s">
        <v>529</v>
      </c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</row>
    <row r="803" spans="1:26" s="271" customFormat="1" outlineLevel="1">
      <c r="A803" s="121"/>
      <c r="B803" s="121"/>
      <c r="C803" s="121"/>
      <c r="D803" s="270"/>
      <c r="E803" s="270"/>
      <c r="F803" s="121"/>
      <c r="G803" s="133"/>
      <c r="H803" s="138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</row>
    <row r="804" spans="1:26" s="381" customFormat="1" outlineLevel="1">
      <c r="A804" s="121"/>
      <c r="B804" s="121"/>
      <c r="C804" s="121"/>
      <c r="D804" s="380"/>
      <c r="E804" s="380"/>
      <c r="F804" s="121"/>
      <c r="G804" s="133"/>
      <c r="H804" s="138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</row>
    <row r="805" spans="1:26" s="370" customFormat="1" outlineLevel="1">
      <c r="A805" s="121"/>
      <c r="B805" s="121"/>
      <c r="C805" s="121"/>
      <c r="D805" s="372"/>
      <c r="E805" s="372"/>
      <c r="F805" s="121"/>
      <c r="G805" s="133"/>
      <c r="H805" s="138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</row>
    <row r="806" spans="1:26" s="370" customFormat="1" outlineLevel="1">
      <c r="A806" s="121"/>
      <c r="B806" s="121"/>
      <c r="C806" s="121"/>
      <c r="D806" s="372"/>
      <c r="E806" s="372"/>
      <c r="F806" s="121"/>
      <c r="G806" s="133"/>
      <c r="H806" s="138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</row>
    <row r="807" spans="1:26" s="370" customFormat="1" outlineLevel="1">
      <c r="A807" s="121"/>
      <c r="B807" s="121"/>
      <c r="C807" s="121"/>
      <c r="D807" s="372"/>
      <c r="E807" s="372"/>
      <c r="F807" s="121"/>
      <c r="G807" s="133"/>
      <c r="H807" s="138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</row>
    <row r="808" spans="1:26" s="370" customFormat="1" outlineLevel="1">
      <c r="A808" s="121"/>
      <c r="B808" s="121"/>
      <c r="C808" s="121"/>
      <c r="D808" s="372"/>
      <c r="E808" s="372"/>
      <c r="F808" s="121"/>
      <c r="G808" s="133"/>
      <c r="H808" s="138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</row>
    <row r="809" spans="1:26" s="370" customFormat="1" outlineLevel="1">
      <c r="A809" s="121"/>
      <c r="B809" s="121"/>
      <c r="C809" s="121"/>
      <c r="D809" s="372"/>
      <c r="E809" s="372"/>
      <c r="F809" s="121"/>
      <c r="G809" s="133"/>
      <c r="H809" s="138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</row>
    <row r="810" spans="1:26" s="370" customFormat="1" outlineLevel="1">
      <c r="A810" s="121"/>
      <c r="B810" s="121"/>
      <c r="C810" s="121"/>
      <c r="D810" s="372"/>
      <c r="E810" s="372"/>
      <c r="F810" s="121"/>
      <c r="G810" s="133"/>
      <c r="H810" s="138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</row>
    <row r="811" spans="1:26" s="370" customFormat="1" outlineLevel="1">
      <c r="A811" s="121"/>
      <c r="B811" s="121"/>
      <c r="C811" s="121"/>
      <c r="D811" s="372"/>
      <c r="E811" s="372"/>
      <c r="F811" s="121"/>
      <c r="G811" s="133"/>
      <c r="H811" s="138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</row>
    <row r="812" spans="1:26" s="370" customFormat="1" outlineLevel="1">
      <c r="A812" s="121"/>
      <c r="B812" s="121"/>
      <c r="C812" s="121"/>
      <c r="D812" s="372"/>
      <c r="E812" s="372"/>
      <c r="F812" s="121"/>
      <c r="G812" s="133"/>
      <c r="H812" s="138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</row>
    <row r="813" spans="1:26" s="370" customFormat="1" outlineLevel="1">
      <c r="A813" s="121"/>
      <c r="B813" s="121"/>
      <c r="C813" s="121"/>
      <c r="D813" s="372"/>
      <c r="E813" s="372"/>
      <c r="F813" s="121"/>
      <c r="G813" s="133"/>
      <c r="H813" s="138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</row>
    <row r="814" spans="1:26" s="370" customFormat="1" outlineLevel="1">
      <c r="A814" s="121"/>
      <c r="B814" s="121"/>
      <c r="C814" s="121"/>
      <c r="D814" s="372"/>
      <c r="E814" s="372"/>
      <c r="F814" s="121"/>
      <c r="G814" s="133"/>
      <c r="H814" s="138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</row>
    <row r="815" spans="1:26" s="370" customFormat="1" outlineLevel="1">
      <c r="A815" s="121"/>
      <c r="B815" s="121"/>
      <c r="C815" s="121"/>
      <c r="D815" s="372"/>
      <c r="E815" s="372"/>
      <c r="F815" s="121"/>
      <c r="G815" s="133"/>
      <c r="H815" s="138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</row>
    <row r="816" spans="1:26" s="370" customFormat="1" outlineLevel="1">
      <c r="A816" s="121"/>
      <c r="B816" s="121"/>
      <c r="C816" s="121"/>
      <c r="D816" s="372"/>
      <c r="E816" s="372"/>
      <c r="F816" s="121"/>
      <c r="G816" s="133"/>
      <c r="H816" s="138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</row>
    <row r="817" spans="1:26" s="370" customFormat="1" outlineLevel="1">
      <c r="A817" s="121"/>
      <c r="B817" s="121"/>
      <c r="C817" s="121"/>
      <c r="D817" s="372"/>
      <c r="E817" s="372"/>
      <c r="F817" s="121"/>
      <c r="G817" s="133"/>
      <c r="H817" s="138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</row>
    <row r="818" spans="1:26" s="370" customFormat="1" outlineLevel="1">
      <c r="A818" s="121"/>
      <c r="B818" s="121"/>
      <c r="C818" s="121"/>
      <c r="D818" s="372"/>
      <c r="E818" s="372"/>
      <c r="F818" s="121"/>
      <c r="G818" s="133"/>
      <c r="H818" s="138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</row>
    <row r="819" spans="1:26" s="370" customFormat="1" outlineLevel="1">
      <c r="A819" s="121"/>
      <c r="B819" s="121"/>
      <c r="C819" s="121"/>
      <c r="D819" s="372"/>
      <c r="E819" s="372"/>
      <c r="F819" s="121"/>
      <c r="G819" s="133"/>
      <c r="H819" s="138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</row>
    <row r="820" spans="1:26" s="370" customFormat="1" outlineLevel="1">
      <c r="A820" s="121"/>
      <c r="B820" s="121"/>
      <c r="C820" s="121"/>
      <c r="D820" s="372"/>
      <c r="E820" s="372"/>
      <c r="F820" s="121"/>
      <c r="G820" s="133"/>
      <c r="H820" s="138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</row>
    <row r="821" spans="1:26" s="370" customFormat="1" outlineLevel="1">
      <c r="A821" s="121"/>
      <c r="B821" s="121"/>
      <c r="C821" s="121"/>
      <c r="D821" s="372"/>
      <c r="E821" s="372"/>
      <c r="F821" s="121"/>
      <c r="G821" s="133"/>
      <c r="H821" s="138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</row>
    <row r="822" spans="1:26" s="370" customFormat="1" outlineLevel="1">
      <c r="A822" s="121"/>
      <c r="B822" s="121"/>
      <c r="C822" s="121"/>
      <c r="D822" s="372"/>
      <c r="E822" s="372"/>
      <c r="F822" s="121"/>
      <c r="G822" s="133"/>
      <c r="H822" s="138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</row>
    <row r="823" spans="1:26" s="370" customFormat="1" outlineLevel="1">
      <c r="A823" s="121"/>
      <c r="B823" s="121"/>
      <c r="C823" s="121"/>
      <c r="D823" s="372"/>
      <c r="E823" s="372"/>
      <c r="F823" s="121"/>
      <c r="G823" s="133"/>
      <c r="H823" s="138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</row>
    <row r="824" spans="1:26" s="370" customFormat="1" outlineLevel="1">
      <c r="A824" s="121"/>
      <c r="B824" s="121"/>
      <c r="C824" s="121"/>
      <c r="D824" s="372"/>
      <c r="E824" s="372"/>
      <c r="F824" s="121"/>
      <c r="G824" s="133"/>
      <c r="H824" s="138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</row>
    <row r="825" spans="1:26" s="370" customFormat="1" outlineLevel="1">
      <c r="A825" s="121"/>
      <c r="B825" s="121"/>
      <c r="C825" s="121"/>
      <c r="D825" s="372"/>
      <c r="E825" s="372"/>
      <c r="F825" s="121"/>
      <c r="G825" s="133"/>
      <c r="H825" s="138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</row>
    <row r="826" spans="1:26" s="370" customFormat="1" outlineLevel="1">
      <c r="A826" s="121"/>
      <c r="B826" s="121"/>
      <c r="C826" s="121"/>
      <c r="D826" s="372"/>
      <c r="E826" s="372"/>
      <c r="F826" s="121"/>
      <c r="G826" s="133"/>
      <c r="H826" s="138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</row>
    <row r="827" spans="1:26" s="370" customFormat="1" outlineLevel="1">
      <c r="A827" s="121"/>
      <c r="B827" s="121"/>
      <c r="C827" s="121"/>
      <c r="D827" s="372"/>
      <c r="E827" s="372"/>
      <c r="F827" s="121"/>
      <c r="G827" s="133"/>
      <c r="H827" s="138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</row>
    <row r="828" spans="1:26" outlineLevel="1">
      <c r="A828" s="121"/>
      <c r="B828" s="126" t="s">
        <v>1047</v>
      </c>
      <c r="C828" s="121"/>
      <c r="D828" s="254"/>
      <c r="E828" s="121"/>
      <c r="F828" s="121"/>
      <c r="G828" s="133"/>
      <c r="H828" s="138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</row>
    <row r="829" spans="1:26">
      <c r="A829" s="122"/>
      <c r="B829" s="114" t="s">
        <v>803</v>
      </c>
      <c r="C829" s="114"/>
      <c r="D829" s="249"/>
      <c r="E829" s="114"/>
      <c r="F829" s="436">
        <f>E830</f>
        <v>85900</v>
      </c>
      <c r="G829" s="436"/>
      <c r="H829" s="238" t="s">
        <v>529</v>
      </c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</row>
    <row r="830" spans="1:26" outlineLevel="1">
      <c r="A830" s="114"/>
      <c r="B830" s="114" t="s">
        <v>869</v>
      </c>
      <c r="C830" s="114"/>
      <c r="D830" s="249"/>
      <c r="E830" s="438">
        <f>G832</f>
        <v>85900</v>
      </c>
      <c r="F830" s="438"/>
      <c r="G830" s="238" t="s">
        <v>529</v>
      </c>
      <c r="H830" s="114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</row>
    <row r="831" spans="1:26" outlineLevel="1">
      <c r="A831" s="121"/>
      <c r="B831" s="121"/>
      <c r="C831" s="121" t="s">
        <v>929</v>
      </c>
      <c r="D831" s="254" t="s">
        <v>1334</v>
      </c>
      <c r="E831" s="121"/>
      <c r="F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</row>
    <row r="832" spans="1:26" outlineLevel="1">
      <c r="A832" s="121"/>
      <c r="B832" s="121"/>
      <c r="C832" s="121"/>
      <c r="D832" s="254" t="s">
        <v>1132</v>
      </c>
      <c r="E832" s="121"/>
      <c r="F832" s="121"/>
      <c r="G832" s="133">
        <v>85900</v>
      </c>
      <c r="H832" s="138" t="s">
        <v>529</v>
      </c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</row>
    <row r="833" spans="1:26" s="271" customFormat="1" outlineLevel="1">
      <c r="A833" s="121"/>
      <c r="B833" s="121"/>
      <c r="C833" s="121"/>
      <c r="D833" s="281"/>
      <c r="E833" s="121"/>
      <c r="F833" s="121"/>
      <c r="G833" s="133"/>
      <c r="H833" s="138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</row>
    <row r="834" spans="1:26" s="370" customFormat="1" outlineLevel="1">
      <c r="A834" s="121"/>
      <c r="B834" s="121"/>
      <c r="C834" s="121"/>
      <c r="D834" s="373"/>
      <c r="E834" s="121"/>
      <c r="F834" s="121"/>
      <c r="G834" s="133"/>
      <c r="H834" s="138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</row>
    <row r="835" spans="1:26" s="370" customFormat="1" outlineLevel="1">
      <c r="A835" s="121"/>
      <c r="B835" s="121"/>
      <c r="C835" s="121"/>
      <c r="D835" s="373"/>
      <c r="E835" s="121"/>
      <c r="F835" s="121"/>
      <c r="G835" s="133"/>
      <c r="H835" s="138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</row>
    <row r="836" spans="1:26" s="370" customFormat="1" outlineLevel="1">
      <c r="A836" s="121"/>
      <c r="B836" s="121"/>
      <c r="C836" s="121"/>
      <c r="D836" s="373"/>
      <c r="E836" s="121"/>
      <c r="F836" s="121"/>
      <c r="G836" s="133"/>
      <c r="H836" s="138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</row>
    <row r="837" spans="1:26" s="370" customFormat="1" outlineLevel="1">
      <c r="A837" s="121"/>
      <c r="B837" s="121"/>
      <c r="C837" s="121"/>
      <c r="D837" s="373"/>
      <c r="E837" s="121"/>
      <c r="F837" s="121"/>
      <c r="G837" s="133"/>
      <c r="H837" s="138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</row>
    <row r="838" spans="1:26" s="370" customFormat="1" outlineLevel="1">
      <c r="A838" s="121"/>
      <c r="B838" s="121"/>
      <c r="C838" s="121"/>
      <c r="D838" s="373"/>
      <c r="E838" s="121"/>
      <c r="F838" s="121"/>
      <c r="G838" s="133"/>
      <c r="H838" s="138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</row>
    <row r="839" spans="1:26" s="370" customFormat="1" outlineLevel="1">
      <c r="A839" s="121"/>
      <c r="B839" s="121"/>
      <c r="C839" s="121"/>
      <c r="D839" s="373"/>
      <c r="E839" s="121"/>
      <c r="F839" s="121"/>
      <c r="G839" s="133"/>
      <c r="H839" s="138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</row>
    <row r="840" spans="1:26" s="370" customFormat="1" outlineLevel="1">
      <c r="A840" s="121"/>
      <c r="B840" s="121"/>
      <c r="C840" s="121"/>
      <c r="D840" s="373"/>
      <c r="E840" s="121"/>
      <c r="F840" s="121"/>
      <c r="G840" s="133"/>
      <c r="H840" s="138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</row>
    <row r="841" spans="1:26" s="370" customFormat="1" outlineLevel="1">
      <c r="A841" s="121"/>
      <c r="B841" s="121"/>
      <c r="C841" s="121"/>
      <c r="D841" s="373"/>
      <c r="E841" s="121"/>
      <c r="F841" s="121"/>
      <c r="G841" s="133"/>
      <c r="H841" s="138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</row>
    <row r="842" spans="1:26" s="370" customFormat="1" outlineLevel="1">
      <c r="A842" s="121"/>
      <c r="B842" s="121"/>
      <c r="C842" s="121"/>
      <c r="D842" s="373"/>
      <c r="E842" s="121"/>
      <c r="F842" s="121"/>
      <c r="G842" s="133"/>
      <c r="H842" s="138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</row>
    <row r="843" spans="1:26" s="370" customFormat="1" outlineLevel="1">
      <c r="A843" s="121"/>
      <c r="B843" s="121"/>
      <c r="C843" s="121"/>
      <c r="D843" s="373"/>
      <c r="E843" s="121"/>
      <c r="F843" s="121"/>
      <c r="G843" s="133"/>
      <c r="H843" s="138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</row>
    <row r="844" spans="1:26" s="370" customFormat="1" outlineLevel="1">
      <c r="A844" s="121"/>
      <c r="B844" s="121"/>
      <c r="C844" s="121"/>
      <c r="D844" s="373"/>
      <c r="E844" s="121"/>
      <c r="F844" s="121"/>
      <c r="G844" s="133"/>
      <c r="H844" s="138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</row>
    <row r="845" spans="1:26" s="370" customFormat="1" outlineLevel="1">
      <c r="A845" s="121"/>
      <c r="B845" s="121"/>
      <c r="C845" s="121"/>
      <c r="D845" s="373"/>
      <c r="E845" s="121"/>
      <c r="F845" s="121"/>
      <c r="G845" s="133"/>
      <c r="H845" s="138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</row>
    <row r="846" spans="1:26" s="370" customFormat="1" outlineLevel="1">
      <c r="A846" s="121"/>
      <c r="B846" s="121"/>
      <c r="C846" s="121"/>
      <c r="D846" s="373"/>
      <c r="E846" s="121"/>
      <c r="F846" s="121"/>
      <c r="G846" s="133"/>
      <c r="H846" s="138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</row>
    <row r="847" spans="1:26" s="370" customFormat="1" outlineLevel="1">
      <c r="A847" s="121"/>
      <c r="B847" s="121"/>
      <c r="C847" s="121"/>
      <c r="D847" s="373"/>
      <c r="E847" s="121"/>
      <c r="F847" s="121"/>
      <c r="G847" s="133"/>
      <c r="H847" s="138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</row>
    <row r="848" spans="1:26" s="370" customFormat="1" outlineLevel="1">
      <c r="A848" s="121"/>
      <c r="B848" s="121"/>
      <c r="C848" s="121"/>
      <c r="D848" s="373"/>
      <c r="E848" s="121"/>
      <c r="F848" s="121"/>
      <c r="G848" s="133"/>
      <c r="H848" s="138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</row>
    <row r="849" spans="1:26" s="370" customFormat="1" outlineLevel="1">
      <c r="A849" s="121"/>
      <c r="B849" s="121"/>
      <c r="C849" s="121"/>
      <c r="D849" s="373"/>
      <c r="E849" s="121"/>
      <c r="F849" s="121"/>
      <c r="G849" s="133"/>
      <c r="H849" s="138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</row>
    <row r="850" spans="1:26" s="370" customFormat="1" outlineLevel="1">
      <c r="A850" s="121"/>
      <c r="B850" s="121"/>
      <c r="C850" s="121"/>
      <c r="D850" s="373"/>
      <c r="E850" s="121"/>
      <c r="F850" s="121"/>
      <c r="G850" s="133"/>
      <c r="H850" s="138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</row>
    <row r="851" spans="1:26" s="370" customFormat="1" outlineLevel="1">
      <c r="A851" s="121"/>
      <c r="B851" s="121"/>
      <c r="C851" s="121"/>
      <c r="D851" s="373"/>
      <c r="E851" s="121"/>
      <c r="F851" s="121"/>
      <c r="G851" s="133"/>
      <c r="H851" s="138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</row>
    <row r="852" spans="1:26" s="370" customFormat="1" outlineLevel="1">
      <c r="A852" s="121"/>
      <c r="B852" s="121"/>
      <c r="C852" s="121"/>
      <c r="D852" s="373"/>
      <c r="E852" s="121"/>
      <c r="F852" s="121"/>
      <c r="G852" s="133"/>
      <c r="H852" s="138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</row>
    <row r="853" spans="1:26" s="370" customFormat="1" outlineLevel="1">
      <c r="A853" s="121"/>
      <c r="B853" s="121"/>
      <c r="C853" s="121"/>
      <c r="D853" s="373"/>
      <c r="E853" s="121"/>
      <c r="F853" s="121"/>
      <c r="G853" s="133"/>
      <c r="H853" s="138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</row>
    <row r="854" spans="1:26" s="370" customFormat="1" outlineLevel="1">
      <c r="A854" s="121"/>
      <c r="B854" s="121"/>
      <c r="C854" s="121"/>
      <c r="D854" s="373"/>
      <c r="E854" s="121"/>
      <c r="F854" s="121"/>
      <c r="G854" s="133"/>
      <c r="H854" s="138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</row>
    <row r="855" spans="1:26" s="370" customFormat="1" outlineLevel="1">
      <c r="A855" s="121"/>
      <c r="B855" s="121"/>
      <c r="C855" s="121"/>
      <c r="D855" s="373"/>
      <c r="E855" s="121"/>
      <c r="F855" s="121"/>
      <c r="G855" s="133"/>
      <c r="H855" s="138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</row>
    <row r="856" spans="1:26" s="370" customFormat="1" outlineLevel="1">
      <c r="A856" s="121"/>
      <c r="B856" s="121"/>
      <c r="C856" s="121"/>
      <c r="D856" s="373"/>
      <c r="E856" s="121"/>
      <c r="F856" s="121"/>
      <c r="G856" s="133"/>
      <c r="H856" s="138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</row>
    <row r="857" spans="1:26" s="370" customFormat="1" outlineLevel="1">
      <c r="A857" s="121"/>
      <c r="B857" s="121"/>
      <c r="C857" s="121"/>
      <c r="D857" s="373"/>
      <c r="E857" s="121"/>
      <c r="F857" s="121"/>
      <c r="G857" s="133"/>
      <c r="H857" s="138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</row>
    <row r="858" spans="1:26" s="370" customFormat="1" outlineLevel="1">
      <c r="A858" s="121"/>
      <c r="B858" s="121"/>
      <c r="C858" s="121"/>
      <c r="D858" s="373"/>
      <c r="E858" s="121"/>
      <c r="F858" s="121"/>
      <c r="G858" s="133"/>
      <c r="H858" s="138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</row>
    <row r="859" spans="1:26" s="370" customFormat="1" outlineLevel="1">
      <c r="A859" s="121"/>
      <c r="B859" s="121"/>
      <c r="C859" s="121"/>
      <c r="D859" s="373"/>
      <c r="E859" s="121"/>
      <c r="F859" s="121"/>
      <c r="G859" s="133"/>
      <c r="H859" s="138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</row>
    <row r="860" spans="1:26" s="370" customFormat="1" outlineLevel="1">
      <c r="A860" s="121"/>
      <c r="B860" s="121"/>
      <c r="C860" s="121"/>
      <c r="D860" s="373"/>
      <c r="E860" s="121"/>
      <c r="F860" s="121"/>
      <c r="G860" s="133"/>
      <c r="H860" s="138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</row>
    <row r="861" spans="1:26" s="370" customFormat="1" outlineLevel="1">
      <c r="A861" s="121"/>
      <c r="B861" s="121"/>
      <c r="C861" s="121"/>
      <c r="D861" s="373"/>
      <c r="E861" s="121"/>
      <c r="F861" s="121"/>
      <c r="G861" s="133"/>
      <c r="H861" s="138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</row>
    <row r="862" spans="1:26" s="370" customFormat="1" outlineLevel="1">
      <c r="A862" s="121"/>
      <c r="B862" s="121"/>
      <c r="C862" s="121"/>
      <c r="D862" s="373"/>
      <c r="E862" s="121"/>
      <c r="F862" s="121"/>
      <c r="G862" s="133"/>
      <c r="H862" s="138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</row>
    <row r="863" spans="1:26" s="370" customFormat="1" outlineLevel="1">
      <c r="A863" s="121"/>
      <c r="B863" s="121"/>
      <c r="C863" s="121"/>
      <c r="D863" s="373"/>
      <c r="E863" s="121"/>
      <c r="F863" s="121"/>
      <c r="G863" s="133"/>
      <c r="H863" s="138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</row>
    <row r="864" spans="1:26" outlineLevel="1">
      <c r="A864" s="121"/>
      <c r="B864" s="126" t="s">
        <v>1047</v>
      </c>
      <c r="C864" s="121"/>
      <c r="D864" s="254"/>
      <c r="E864" s="121"/>
      <c r="F864" s="121"/>
      <c r="G864" s="133"/>
      <c r="H864" s="138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</row>
    <row r="865" spans="1:26">
      <c r="A865" s="122"/>
      <c r="B865" s="114" t="s">
        <v>808</v>
      </c>
      <c r="C865" s="114"/>
      <c r="D865" s="249"/>
      <c r="E865" s="114"/>
      <c r="F865" s="436">
        <f>E866</f>
        <v>100000</v>
      </c>
      <c r="G865" s="436"/>
      <c r="H865" s="238" t="s">
        <v>529</v>
      </c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</row>
    <row r="866" spans="1:26" outlineLevel="1">
      <c r="A866" s="114"/>
      <c r="B866" s="114" t="s">
        <v>869</v>
      </c>
      <c r="C866" s="114"/>
      <c r="D866" s="249"/>
      <c r="E866" s="438">
        <f>SUM(G867:G868)</f>
        <v>100000</v>
      </c>
      <c r="F866" s="438"/>
      <c r="G866" s="238" t="s">
        <v>529</v>
      </c>
      <c r="H866" s="114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</row>
    <row r="867" spans="1:26" outlineLevel="1">
      <c r="A867" s="121"/>
      <c r="B867" s="121"/>
      <c r="C867" s="121" t="s">
        <v>946</v>
      </c>
      <c r="D867" s="401" t="s">
        <v>956</v>
      </c>
      <c r="E867" s="401"/>
      <c r="F867" s="121"/>
      <c r="G867" s="133">
        <v>100000</v>
      </c>
      <c r="H867" s="138" t="s">
        <v>529</v>
      </c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</row>
    <row r="869" spans="1:26" s="271" customFormat="1">
      <c r="D869" s="256"/>
    </row>
    <row r="870" spans="1:26" s="271" customFormat="1">
      <c r="D870" s="256"/>
    </row>
    <row r="871" spans="1:26" s="271" customFormat="1">
      <c r="D871" s="256"/>
    </row>
    <row r="872" spans="1:26" s="271" customFormat="1">
      <c r="D872" s="256"/>
    </row>
    <row r="873" spans="1:26" s="271" customFormat="1">
      <c r="D873" s="256"/>
    </row>
    <row r="874" spans="1:26" s="271" customFormat="1">
      <c r="D874" s="256"/>
    </row>
    <row r="875" spans="1:26" s="271" customFormat="1">
      <c r="D875" s="256"/>
    </row>
    <row r="876" spans="1:26" s="271" customFormat="1">
      <c r="D876" s="256"/>
    </row>
    <row r="877" spans="1:26" s="271" customFormat="1">
      <c r="D877" s="256"/>
    </row>
    <row r="878" spans="1:26" s="271" customFormat="1">
      <c r="D878" s="256"/>
    </row>
    <row r="879" spans="1:26" s="271" customFormat="1">
      <c r="D879" s="256"/>
    </row>
    <row r="880" spans="1:26" s="271" customFormat="1">
      <c r="D880" s="256"/>
    </row>
    <row r="881" spans="4:4" s="370" customFormat="1">
      <c r="D881" s="256"/>
    </row>
    <row r="882" spans="4:4" s="370" customFormat="1">
      <c r="D882" s="256"/>
    </row>
    <row r="883" spans="4:4" s="370" customFormat="1">
      <c r="D883" s="256"/>
    </row>
    <row r="884" spans="4:4" s="370" customFormat="1">
      <c r="D884" s="256"/>
    </row>
    <row r="885" spans="4:4" s="370" customFormat="1">
      <c r="D885" s="256"/>
    </row>
    <row r="886" spans="4:4" s="370" customFormat="1">
      <c r="D886" s="256"/>
    </row>
    <row r="887" spans="4:4" s="370" customFormat="1">
      <c r="D887" s="256"/>
    </row>
    <row r="888" spans="4:4" s="370" customFormat="1">
      <c r="D888" s="256"/>
    </row>
    <row r="889" spans="4:4" s="370" customFormat="1">
      <c r="D889" s="256"/>
    </row>
    <row r="890" spans="4:4" s="370" customFormat="1">
      <c r="D890" s="256"/>
    </row>
    <row r="891" spans="4:4" s="370" customFormat="1">
      <c r="D891" s="256"/>
    </row>
    <row r="892" spans="4:4" s="370" customFormat="1">
      <c r="D892" s="256"/>
    </row>
    <row r="893" spans="4:4" s="370" customFormat="1">
      <c r="D893" s="256"/>
    </row>
    <row r="894" spans="4:4" s="370" customFormat="1">
      <c r="D894" s="256"/>
    </row>
    <row r="895" spans="4:4" s="370" customFormat="1">
      <c r="D895" s="256"/>
    </row>
    <row r="896" spans="4:4" s="370" customFormat="1">
      <c r="D896" s="256"/>
    </row>
    <row r="897" spans="1:26" s="370" customFormat="1">
      <c r="D897" s="256"/>
    </row>
    <row r="898" spans="1:26" s="370" customFormat="1">
      <c r="D898" s="256"/>
    </row>
    <row r="899" spans="1:26" s="370" customFormat="1">
      <c r="D899" s="256"/>
    </row>
    <row r="900" spans="1:26">
      <c r="A900" s="122"/>
      <c r="B900" s="114" t="s">
        <v>847</v>
      </c>
      <c r="C900" s="114"/>
      <c r="D900" s="249"/>
      <c r="E900" s="114"/>
      <c r="F900" s="436">
        <f>SUM(E901,E908,E914)</f>
        <v>287300</v>
      </c>
      <c r="G900" s="436"/>
      <c r="H900" s="238" t="s">
        <v>529</v>
      </c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</row>
    <row r="901" spans="1:26" outlineLevel="1">
      <c r="A901" s="114"/>
      <c r="B901" s="114" t="s">
        <v>903</v>
      </c>
      <c r="C901" s="114"/>
      <c r="D901" s="249"/>
      <c r="E901" s="438">
        <f>E902</f>
        <v>54800</v>
      </c>
      <c r="F901" s="438"/>
      <c r="G901" s="238" t="s">
        <v>529</v>
      </c>
      <c r="H901" s="114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</row>
    <row r="902" spans="1:26" outlineLevel="1">
      <c r="A902" s="116"/>
      <c r="B902" s="125" t="s">
        <v>1209</v>
      </c>
      <c r="C902" s="125"/>
      <c r="D902" s="252"/>
      <c r="E902" s="431">
        <f>SUM(E903,E905)</f>
        <v>54800</v>
      </c>
      <c r="F902" s="431"/>
      <c r="G902" s="239" t="s">
        <v>529</v>
      </c>
      <c r="H902" s="125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</row>
    <row r="903" spans="1:26" outlineLevel="1">
      <c r="A903" s="116"/>
      <c r="B903" s="125" t="s">
        <v>1244</v>
      </c>
      <c r="C903" s="125"/>
      <c r="D903" s="252"/>
      <c r="E903" s="431">
        <v>6000</v>
      </c>
      <c r="F903" s="431"/>
      <c r="G903" s="239" t="s">
        <v>529</v>
      </c>
      <c r="H903" s="125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</row>
    <row r="904" spans="1:26">
      <c r="A904" s="116"/>
      <c r="B904" s="116"/>
      <c r="C904" s="401" t="s">
        <v>930</v>
      </c>
      <c r="D904" s="401"/>
      <c r="E904" s="116"/>
      <c r="F904" s="116"/>
      <c r="G904" s="135"/>
      <c r="H904" s="139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</row>
    <row r="905" spans="1:26" outlineLevel="1">
      <c r="A905" s="116"/>
      <c r="B905" s="125" t="s">
        <v>1245</v>
      </c>
      <c r="C905" s="125"/>
      <c r="D905" s="252"/>
      <c r="E905" s="431">
        <v>48800</v>
      </c>
      <c r="F905" s="431"/>
      <c r="G905" s="239" t="s">
        <v>529</v>
      </c>
      <c r="H905" s="125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</row>
    <row r="906" spans="1:26">
      <c r="A906" s="116"/>
      <c r="B906" s="116"/>
      <c r="C906" s="401" t="s">
        <v>908</v>
      </c>
      <c r="D906" s="401"/>
      <c r="E906" s="116"/>
      <c r="F906" s="116"/>
      <c r="G906" s="135"/>
      <c r="H906" s="139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</row>
    <row r="908" spans="1:26" outlineLevel="1">
      <c r="A908" s="114"/>
      <c r="B908" s="114" t="s">
        <v>910</v>
      </c>
      <c r="C908" s="114"/>
      <c r="D908" s="249"/>
      <c r="E908" s="438">
        <f t="shared" ref="E908:E909" si="12">E909</f>
        <v>75000</v>
      </c>
      <c r="F908" s="438"/>
      <c r="G908" s="238" t="s">
        <v>529</v>
      </c>
      <c r="H908" s="114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</row>
    <row r="909" spans="1:26" outlineLevel="1">
      <c r="A909" s="116"/>
      <c r="B909" s="125" t="s">
        <v>1088</v>
      </c>
      <c r="C909" s="125"/>
      <c r="D909" s="252"/>
      <c r="E909" s="431">
        <f t="shared" si="12"/>
        <v>75000</v>
      </c>
      <c r="F909" s="431"/>
      <c r="G909" s="239" t="s">
        <v>529</v>
      </c>
      <c r="H909" s="125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</row>
    <row r="910" spans="1:26" outlineLevel="1">
      <c r="A910" s="116"/>
      <c r="B910" s="125" t="s">
        <v>1089</v>
      </c>
      <c r="C910" s="125"/>
      <c r="D910" s="252"/>
      <c r="E910" s="431">
        <f>SUM(G912)</f>
        <v>75000</v>
      </c>
      <c r="F910" s="431"/>
      <c r="G910" s="239" t="s">
        <v>529</v>
      </c>
      <c r="H910" s="125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</row>
    <row r="911" spans="1:26" outlineLevel="1">
      <c r="A911" s="121"/>
      <c r="B911" s="121"/>
      <c r="C911" s="121" t="s">
        <v>957</v>
      </c>
      <c r="D911" s="254" t="s">
        <v>1133</v>
      </c>
      <c r="E911" s="121"/>
      <c r="F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</row>
    <row r="912" spans="1:26" outlineLevel="1">
      <c r="A912" s="121"/>
      <c r="B912" s="121"/>
      <c r="C912" s="121"/>
      <c r="D912" s="254" t="s">
        <v>1354</v>
      </c>
      <c r="E912" s="121"/>
      <c r="F912" s="121"/>
      <c r="G912" s="133">
        <v>75000</v>
      </c>
      <c r="H912" s="138" t="s">
        <v>529</v>
      </c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</row>
    <row r="913" spans="1:26" outlineLevel="1">
      <c r="A913" s="121"/>
      <c r="B913" s="121"/>
      <c r="C913" s="121"/>
      <c r="D913" s="254"/>
      <c r="E913" s="121"/>
      <c r="F913" s="121"/>
      <c r="G913" s="133"/>
      <c r="H913" s="138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</row>
    <row r="914" spans="1:26" outlineLevel="1">
      <c r="A914" s="114"/>
      <c r="B914" s="114" t="s">
        <v>1097</v>
      </c>
      <c r="C914" s="114"/>
      <c r="D914" s="249"/>
      <c r="E914" s="438">
        <f>G917</f>
        <v>157500</v>
      </c>
      <c r="F914" s="438"/>
      <c r="G914" s="238" t="s">
        <v>529</v>
      </c>
      <c r="H914" s="114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</row>
    <row r="915" spans="1:26" outlineLevel="1">
      <c r="A915" s="121"/>
      <c r="B915" s="121"/>
      <c r="C915" s="121" t="s">
        <v>947</v>
      </c>
      <c r="D915" s="254" t="s">
        <v>1134</v>
      </c>
      <c r="E915" s="121"/>
      <c r="F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</row>
    <row r="916" spans="1:26" outlineLevel="1">
      <c r="A916" s="121"/>
      <c r="B916" s="121"/>
      <c r="C916" s="121"/>
      <c r="D916" s="254" t="s">
        <v>1135</v>
      </c>
      <c r="E916" s="121"/>
      <c r="F916" s="121"/>
      <c r="G916" s="133"/>
      <c r="H916" s="138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</row>
    <row r="917" spans="1:26" outlineLevel="1">
      <c r="A917" s="121"/>
      <c r="B917" s="121"/>
      <c r="C917" s="121"/>
      <c r="D917" s="254" t="s">
        <v>1136</v>
      </c>
      <c r="E917" s="121"/>
      <c r="F917" s="121"/>
      <c r="G917" s="133">
        <v>157500</v>
      </c>
      <c r="H917" s="138" t="s">
        <v>529</v>
      </c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</row>
    <row r="919" spans="1:26" s="271" customFormat="1">
      <c r="D919" s="256"/>
    </row>
    <row r="920" spans="1:26" s="271" customFormat="1">
      <c r="D920" s="256"/>
    </row>
    <row r="921" spans="1:26" s="271" customFormat="1">
      <c r="D921" s="256"/>
    </row>
    <row r="922" spans="1:26" s="271" customFormat="1">
      <c r="D922" s="256"/>
    </row>
    <row r="923" spans="1:26" s="271" customFormat="1">
      <c r="D923" s="256"/>
    </row>
    <row r="924" spans="1:26" s="271" customFormat="1">
      <c r="D924" s="256"/>
    </row>
    <row r="925" spans="1:26" s="271" customFormat="1">
      <c r="D925" s="256"/>
    </row>
    <row r="926" spans="1:26" s="271" customFormat="1">
      <c r="D926" s="256"/>
    </row>
    <row r="927" spans="1:26" s="271" customFormat="1">
      <c r="D927" s="256"/>
    </row>
    <row r="928" spans="1:26" s="271" customFormat="1">
      <c r="D928" s="256"/>
    </row>
    <row r="929" spans="1:26" s="271" customFormat="1">
      <c r="D929" s="256"/>
    </row>
    <row r="930" spans="1:26" s="271" customFormat="1">
      <c r="D930" s="256"/>
    </row>
    <row r="931" spans="1:26" s="271" customFormat="1">
      <c r="D931" s="256"/>
    </row>
    <row r="932" spans="1:26" s="271" customFormat="1">
      <c r="D932" s="256"/>
    </row>
    <row r="933" spans="1:26" s="271" customFormat="1">
      <c r="D933" s="256"/>
    </row>
    <row r="934" spans="1:26" s="271" customFormat="1">
      <c r="D934" s="256"/>
    </row>
    <row r="935" spans="1:26" s="271" customFormat="1">
      <c r="D935" s="256"/>
    </row>
    <row r="936" spans="1:26">
      <c r="A936" s="122"/>
      <c r="B936" s="114" t="s">
        <v>848</v>
      </c>
      <c r="C936" s="114"/>
      <c r="D936" s="249"/>
      <c r="E936" s="114"/>
      <c r="F936" s="436">
        <f>SUM(E937,E954,E948)</f>
        <v>1600740</v>
      </c>
      <c r="G936" s="436"/>
      <c r="H936" s="238" t="s">
        <v>529</v>
      </c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</row>
    <row r="937" spans="1:26" outlineLevel="1">
      <c r="A937" s="114"/>
      <c r="B937" s="114" t="s">
        <v>903</v>
      </c>
      <c r="C937" s="114"/>
      <c r="D937" s="249"/>
      <c r="E937" s="438">
        <f>E938</f>
        <v>491740</v>
      </c>
      <c r="F937" s="438"/>
      <c r="G937" s="238" t="s">
        <v>529</v>
      </c>
      <c r="H937" s="114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</row>
    <row r="938" spans="1:26" outlineLevel="1">
      <c r="A938" s="116"/>
      <c r="B938" s="125" t="s">
        <v>1209</v>
      </c>
      <c r="C938" s="125"/>
      <c r="D938" s="252"/>
      <c r="E938" s="431">
        <f>SUM(E939,E941,E944)</f>
        <v>491740</v>
      </c>
      <c r="F938" s="431"/>
      <c r="G938" s="239" t="s">
        <v>529</v>
      </c>
      <c r="H938" s="125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</row>
    <row r="939" spans="1:26" outlineLevel="1">
      <c r="A939" s="116"/>
      <c r="B939" s="125" t="s">
        <v>1416</v>
      </c>
      <c r="C939" s="125"/>
      <c r="D939" s="252"/>
      <c r="E939" s="431">
        <v>175040</v>
      </c>
      <c r="F939" s="431"/>
      <c r="G939" s="239" t="s">
        <v>529</v>
      </c>
      <c r="H939" s="125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</row>
    <row r="940" spans="1:26">
      <c r="A940" s="116"/>
      <c r="B940" s="116"/>
      <c r="C940" s="401" t="s">
        <v>904</v>
      </c>
      <c r="D940" s="401"/>
      <c r="E940" s="116"/>
      <c r="F940" s="116"/>
      <c r="G940" s="135"/>
      <c r="H940" s="139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</row>
    <row r="941" spans="1:26">
      <c r="A941" s="116"/>
      <c r="B941" s="125" t="s">
        <v>1210</v>
      </c>
      <c r="C941" s="125"/>
      <c r="D941" s="252"/>
      <c r="E941" s="431">
        <v>96000</v>
      </c>
      <c r="F941" s="431"/>
      <c r="G941" s="239" t="s">
        <v>529</v>
      </c>
      <c r="H941" s="125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</row>
    <row r="942" spans="1:26" outlineLevel="1">
      <c r="A942" s="116"/>
      <c r="B942" s="116"/>
      <c r="C942" s="401" t="s">
        <v>906</v>
      </c>
      <c r="D942" s="401"/>
      <c r="E942" s="116"/>
      <c r="F942" s="116"/>
      <c r="G942" s="135"/>
      <c r="H942" s="139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</row>
    <row r="943" spans="1:26" outlineLevel="1">
      <c r="A943" s="116"/>
      <c r="B943" s="116"/>
      <c r="C943" s="401" t="s">
        <v>907</v>
      </c>
      <c r="D943" s="401"/>
      <c r="E943" s="116"/>
      <c r="F943" s="116"/>
      <c r="G943" s="135"/>
      <c r="H943" s="139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  <c r="Z943" s="116"/>
    </row>
    <row r="944" spans="1:26" outlineLevel="1">
      <c r="A944" s="116"/>
      <c r="B944" s="125" t="s">
        <v>1211</v>
      </c>
      <c r="C944" s="125"/>
      <c r="D944" s="252"/>
      <c r="E944" s="431">
        <v>220700</v>
      </c>
      <c r="F944" s="431"/>
      <c r="G944" s="239" t="s">
        <v>529</v>
      </c>
      <c r="H944" s="125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</row>
    <row r="945" spans="1:26" outlineLevel="1">
      <c r="A945" s="116"/>
      <c r="B945" s="125"/>
      <c r="C945" s="116" t="s">
        <v>1137</v>
      </c>
      <c r="D945" s="252"/>
      <c r="E945" s="240"/>
      <c r="F945" s="240"/>
      <c r="G945" s="239"/>
      <c r="H945" s="125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  <c r="Z945" s="116"/>
    </row>
    <row r="946" spans="1:26" outlineLevel="1">
      <c r="A946" s="116"/>
      <c r="B946" s="125"/>
      <c r="C946" s="116" t="s">
        <v>1138</v>
      </c>
      <c r="D946" s="252"/>
      <c r="E946" s="240"/>
      <c r="F946" s="240"/>
      <c r="G946" s="239"/>
      <c r="H946" s="125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  <c r="Z946" s="116"/>
    </row>
    <row r="947" spans="1:26" outlineLevel="1">
      <c r="A947" s="116"/>
      <c r="B947" s="125"/>
      <c r="C947" s="125"/>
      <c r="D947" s="252"/>
      <c r="E947" s="240"/>
      <c r="F947" s="240"/>
      <c r="G947" s="239"/>
      <c r="H947" s="125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</row>
    <row r="948" spans="1:26" outlineLevel="1">
      <c r="A948" s="125"/>
      <c r="B948" s="125" t="s">
        <v>910</v>
      </c>
      <c r="C948" s="126"/>
      <c r="D948" s="255"/>
      <c r="E948" s="435">
        <f t="shared" ref="E948:E949" si="13">E949</f>
        <v>87500</v>
      </c>
      <c r="F948" s="435"/>
      <c r="G948" s="127" t="s">
        <v>529</v>
      </c>
      <c r="H948" s="239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</row>
    <row r="949" spans="1:26" outlineLevel="1">
      <c r="A949" s="125"/>
      <c r="B949" s="125" t="s">
        <v>1036</v>
      </c>
      <c r="C949" s="126"/>
      <c r="D949" s="255"/>
      <c r="E949" s="435">
        <f t="shared" si="13"/>
        <v>87500</v>
      </c>
      <c r="F949" s="435"/>
      <c r="G949" s="127" t="s">
        <v>529</v>
      </c>
      <c r="H949" s="239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</row>
    <row r="950" spans="1:26" outlineLevel="1">
      <c r="A950" s="125"/>
      <c r="B950" s="125" t="s">
        <v>1037</v>
      </c>
      <c r="C950" s="126"/>
      <c r="D950" s="255"/>
      <c r="E950" s="435">
        <f>G952</f>
        <v>87500</v>
      </c>
      <c r="F950" s="435"/>
      <c r="G950" s="127" t="s">
        <v>529</v>
      </c>
      <c r="H950" s="239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</row>
    <row r="951" spans="1:26" outlineLevel="1">
      <c r="A951" s="116"/>
      <c r="B951" s="116"/>
      <c r="C951" s="121" t="s">
        <v>958</v>
      </c>
      <c r="D951" s="253" t="s">
        <v>1337</v>
      </c>
      <c r="E951" s="116"/>
      <c r="F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</row>
    <row r="952" spans="1:26" outlineLevel="1">
      <c r="A952" s="116"/>
      <c r="B952" s="116"/>
      <c r="C952" s="121"/>
      <c r="D952" s="253" t="s">
        <v>1386</v>
      </c>
      <c r="E952" s="116"/>
      <c r="F952" s="116"/>
      <c r="G952" s="135">
        <v>87500</v>
      </c>
      <c r="H952" s="139" t="s">
        <v>529</v>
      </c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  <c r="Z952" s="116"/>
    </row>
    <row r="953" spans="1:26" outlineLevel="1">
      <c r="A953" s="116"/>
      <c r="B953" s="116"/>
      <c r="C953" s="121"/>
      <c r="D953" s="253"/>
      <c r="E953" s="116"/>
      <c r="F953" s="116"/>
      <c r="G953" s="135"/>
      <c r="H953" s="139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</row>
    <row r="954" spans="1:26" outlineLevel="1">
      <c r="A954" s="125"/>
      <c r="B954" s="125" t="s">
        <v>1097</v>
      </c>
      <c r="C954" s="126"/>
      <c r="D954" s="255"/>
      <c r="E954" s="435">
        <f>SUM(G955:G961)</f>
        <v>1021500</v>
      </c>
      <c r="F954" s="435"/>
      <c r="G954" s="127" t="s">
        <v>529</v>
      </c>
      <c r="H954" s="239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</row>
    <row r="955" spans="1:26" outlineLevel="1">
      <c r="A955" s="116"/>
      <c r="B955" s="116"/>
      <c r="C955" s="137" t="s">
        <v>959</v>
      </c>
      <c r="D955" s="253" t="s">
        <v>1139</v>
      </c>
      <c r="E955" s="116"/>
      <c r="F955" s="116"/>
      <c r="G955" s="135">
        <v>5300</v>
      </c>
      <c r="H955" s="139" t="s">
        <v>529</v>
      </c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</row>
    <row r="956" spans="1:26" outlineLevel="1">
      <c r="A956" s="116"/>
      <c r="B956" s="116"/>
      <c r="C956" s="137" t="s">
        <v>960</v>
      </c>
      <c r="D956" s="401" t="s">
        <v>1142</v>
      </c>
      <c r="E956" s="401"/>
      <c r="F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  <c r="Z956" s="116"/>
    </row>
    <row r="957" spans="1:26" outlineLevel="1">
      <c r="A957" s="116"/>
      <c r="B957" s="116"/>
      <c r="C957" s="137"/>
      <c r="D957" s="253" t="s">
        <v>1143</v>
      </c>
      <c r="E957" s="116"/>
      <c r="F957" s="116"/>
      <c r="G957" s="135">
        <v>32200</v>
      </c>
      <c r="H957" s="139" t="s">
        <v>529</v>
      </c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</row>
    <row r="958" spans="1:26" outlineLevel="1">
      <c r="A958" s="116"/>
      <c r="B958" s="116"/>
      <c r="C958" s="137" t="s">
        <v>929</v>
      </c>
      <c r="D958" s="401" t="s">
        <v>1140</v>
      </c>
      <c r="E958" s="401"/>
      <c r="F958" s="116"/>
      <c r="G958" s="135">
        <v>600000</v>
      </c>
      <c r="H958" s="139" t="s">
        <v>529</v>
      </c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  <c r="Z958" s="116"/>
    </row>
    <row r="959" spans="1:26" outlineLevel="1">
      <c r="A959" s="116"/>
      <c r="B959" s="116"/>
      <c r="C959" s="137" t="s">
        <v>946</v>
      </c>
      <c r="D959" s="433" t="s">
        <v>1144</v>
      </c>
      <c r="E959" s="433"/>
      <c r="F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  <c r="Z959" s="116"/>
    </row>
    <row r="960" spans="1:26" outlineLevel="1">
      <c r="A960" s="116"/>
      <c r="B960" s="116"/>
      <c r="C960" s="137"/>
      <c r="D960" s="253" t="s">
        <v>1246</v>
      </c>
      <c r="E960" s="116"/>
      <c r="F960" s="116"/>
      <c r="G960" s="135">
        <v>200000</v>
      </c>
      <c r="H960" s="139" t="s">
        <v>529</v>
      </c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</row>
    <row r="961" spans="1:26" ht="24.6" customHeight="1">
      <c r="C961" s="141" t="s">
        <v>947</v>
      </c>
      <c r="D961" s="437" t="s">
        <v>1141</v>
      </c>
      <c r="E961" s="437"/>
      <c r="F961" s="437"/>
      <c r="G961" s="142">
        <v>184000</v>
      </c>
      <c r="H961" s="139" t="s">
        <v>529</v>
      </c>
    </row>
    <row r="963" spans="1:26" s="271" customFormat="1">
      <c r="D963" s="256"/>
    </row>
    <row r="964" spans="1:26" s="271" customFormat="1">
      <c r="D964" s="256"/>
    </row>
    <row r="965" spans="1:26" s="271" customFormat="1">
      <c r="D965" s="256"/>
    </row>
    <row r="966" spans="1:26" s="271" customFormat="1">
      <c r="D966" s="256"/>
    </row>
    <row r="967" spans="1:26" s="288" customFormat="1">
      <c r="D967" s="256"/>
    </row>
    <row r="968" spans="1:26" s="288" customFormat="1">
      <c r="D968" s="256"/>
    </row>
    <row r="969" spans="1:26" s="271" customFormat="1">
      <c r="D969" s="256"/>
    </row>
    <row r="970" spans="1:26" s="271" customFormat="1">
      <c r="D970" s="256"/>
    </row>
    <row r="971" spans="1:26" s="271" customFormat="1">
      <c r="D971" s="256"/>
    </row>
    <row r="972" spans="1:26">
      <c r="A972" s="122"/>
      <c r="B972" s="114" t="s">
        <v>849</v>
      </c>
      <c r="C972" s="114"/>
      <c r="D972" s="249"/>
      <c r="E972" s="114"/>
      <c r="F972" s="436">
        <f>SUM(E973,E993,E1069,E1074)</f>
        <v>36649860</v>
      </c>
      <c r="G972" s="436"/>
      <c r="H972" s="238" t="s">
        <v>529</v>
      </c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</row>
    <row r="973" spans="1:26" outlineLevel="1">
      <c r="A973" s="114"/>
      <c r="B973" s="114" t="s">
        <v>903</v>
      </c>
      <c r="C973" s="114"/>
      <c r="D973" s="249"/>
      <c r="E973" s="438">
        <f>SUM(E974,E987)</f>
        <v>17865200</v>
      </c>
      <c r="F973" s="438"/>
      <c r="G973" s="238" t="s">
        <v>529</v>
      </c>
      <c r="H973" s="114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  <c r="Z973" s="116"/>
    </row>
    <row r="974" spans="1:26" outlineLevel="1">
      <c r="A974" s="116"/>
      <c r="B974" s="125" t="s">
        <v>1188</v>
      </c>
      <c r="C974" s="125"/>
      <c r="D974" s="252"/>
      <c r="E974" s="431">
        <f>SUM(E975,E977,E982)</f>
        <v>15203800</v>
      </c>
      <c r="F974" s="431"/>
      <c r="G974" s="239" t="s">
        <v>529</v>
      </c>
      <c r="H974" s="125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  <c r="Z974" s="116"/>
    </row>
    <row r="975" spans="1:26" outlineLevel="1">
      <c r="A975" s="116"/>
      <c r="B975" s="125" t="s">
        <v>1414</v>
      </c>
      <c r="C975" s="125"/>
      <c r="D975" s="252"/>
      <c r="E975" s="431">
        <v>1410000</v>
      </c>
      <c r="F975" s="431"/>
      <c r="G975" s="239" t="s">
        <v>529</v>
      </c>
      <c r="H975" s="125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</row>
    <row r="976" spans="1:26">
      <c r="A976" s="116"/>
      <c r="B976" s="116"/>
      <c r="C976" s="401" t="s">
        <v>1247</v>
      </c>
      <c r="D976" s="401"/>
      <c r="E976" s="116"/>
      <c r="F976" s="116"/>
      <c r="G976" s="135"/>
      <c r="H976" s="139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</row>
    <row r="977" spans="1:26">
      <c r="A977" s="116"/>
      <c r="B977" s="125" t="s">
        <v>1190</v>
      </c>
      <c r="C977" s="125"/>
      <c r="D977" s="252"/>
      <c r="E977" s="431">
        <v>13437000</v>
      </c>
      <c r="F977" s="431"/>
      <c r="G977" s="239" t="s">
        <v>529</v>
      </c>
      <c r="H977" s="125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  <c r="Z977" s="116"/>
    </row>
    <row r="978" spans="1:26">
      <c r="A978" s="116"/>
      <c r="B978" s="125"/>
      <c r="C978" s="401" t="s">
        <v>1338</v>
      </c>
      <c r="D978" s="401"/>
      <c r="E978" s="401"/>
      <c r="F978" s="240"/>
      <c r="G978" s="239"/>
      <c r="H978" s="125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</row>
    <row r="979" spans="1:26">
      <c r="A979" s="116"/>
      <c r="B979" s="125"/>
      <c r="C979" s="116" t="s">
        <v>1339</v>
      </c>
      <c r="D979" s="252"/>
      <c r="E979" s="240"/>
      <c r="F979" s="240"/>
      <c r="G979" s="239"/>
      <c r="H979" s="125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  <c r="Z979" s="116"/>
    </row>
    <row r="980" spans="1:26">
      <c r="A980" s="116"/>
      <c r="B980" s="125"/>
      <c r="C980" s="116" t="s">
        <v>1340</v>
      </c>
      <c r="D980" s="252"/>
      <c r="E980" s="240"/>
      <c r="F980" s="240"/>
      <c r="G980" s="239"/>
      <c r="H980" s="125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  <c r="Z980" s="116"/>
    </row>
    <row r="981" spans="1:26">
      <c r="A981" s="116"/>
      <c r="B981" s="125"/>
      <c r="C981" s="116" t="s">
        <v>1341</v>
      </c>
      <c r="D981" s="252"/>
      <c r="E981" s="240"/>
      <c r="F981" s="240"/>
      <c r="G981" s="239"/>
      <c r="H981" s="125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</row>
    <row r="982" spans="1:26" outlineLevel="1">
      <c r="A982" s="116"/>
      <c r="B982" s="125" t="s">
        <v>1248</v>
      </c>
      <c r="C982" s="125"/>
      <c r="D982" s="252"/>
      <c r="E982" s="431">
        <v>356800</v>
      </c>
      <c r="F982" s="431"/>
      <c r="G982" s="239" t="s">
        <v>529</v>
      </c>
      <c r="H982" s="125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</row>
    <row r="983" spans="1:26" outlineLevel="1">
      <c r="A983" s="116"/>
      <c r="B983" s="125"/>
      <c r="C983" s="116" t="s">
        <v>1249</v>
      </c>
      <c r="D983" s="252"/>
      <c r="E983" s="240"/>
      <c r="F983" s="240"/>
      <c r="G983" s="239"/>
      <c r="H983" s="125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  <c r="Z983" s="116"/>
    </row>
    <row r="984" spans="1:26" outlineLevel="1">
      <c r="A984" s="116"/>
      <c r="B984" s="125"/>
      <c r="C984" s="116" t="s">
        <v>1250</v>
      </c>
      <c r="D984" s="252"/>
      <c r="E984" s="240"/>
      <c r="F984" s="240"/>
      <c r="G984" s="239"/>
      <c r="H984" s="125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  <c r="Z984" s="116"/>
    </row>
    <row r="985" spans="1:26" outlineLevel="1">
      <c r="A985" s="116"/>
      <c r="B985" s="125"/>
      <c r="C985" s="116" t="s">
        <v>1251</v>
      </c>
      <c r="D985" s="252"/>
      <c r="E985" s="240"/>
      <c r="F985" s="240"/>
      <c r="G985" s="239"/>
      <c r="H985" s="125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  <c r="Z985" s="116"/>
    </row>
    <row r="986" spans="1:26" outlineLevel="1">
      <c r="A986" s="116"/>
      <c r="B986" s="125"/>
      <c r="C986" s="116" t="s">
        <v>1342</v>
      </c>
      <c r="D986" s="252"/>
      <c r="E986" s="240"/>
      <c r="F986" s="240"/>
      <c r="G986" s="239"/>
      <c r="H986" s="125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  <c r="Z986" s="116"/>
    </row>
    <row r="987" spans="1:26" outlineLevel="1">
      <c r="A987" s="116"/>
      <c r="B987" s="125" t="s">
        <v>1415</v>
      </c>
      <c r="C987" s="125"/>
      <c r="D987" s="252"/>
      <c r="E987" s="431">
        <v>2661400</v>
      </c>
      <c r="F987" s="431"/>
      <c r="G987" s="239" t="s">
        <v>529</v>
      </c>
      <c r="H987" s="125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</row>
    <row r="988" spans="1:26" outlineLevel="1">
      <c r="A988" s="116"/>
      <c r="B988" s="116"/>
      <c r="C988" s="401" t="s">
        <v>961</v>
      </c>
      <c r="D988" s="401"/>
      <c r="E988" s="116"/>
      <c r="F988" s="116"/>
      <c r="G988" s="135"/>
      <c r="H988" s="139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  <c r="Z988" s="116"/>
    </row>
    <row r="989" spans="1:26" outlineLevel="1">
      <c r="A989" s="116"/>
      <c r="B989" s="116"/>
      <c r="C989" s="401" t="s">
        <v>962</v>
      </c>
      <c r="D989" s="401"/>
      <c r="E989" s="116"/>
      <c r="F989" s="116"/>
      <c r="G989" s="135"/>
      <c r="H989" s="139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  <c r="Z989" s="116"/>
    </row>
    <row r="990" spans="1:26" outlineLevel="1">
      <c r="A990" s="116"/>
      <c r="B990" s="116"/>
      <c r="C990" s="401" t="s">
        <v>909</v>
      </c>
      <c r="D990" s="401"/>
      <c r="E990" s="116"/>
      <c r="F990" s="116"/>
      <c r="G990" s="135"/>
      <c r="H990" s="139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</row>
    <row r="991" spans="1:26" outlineLevel="1">
      <c r="A991" s="116"/>
      <c r="B991" s="116"/>
      <c r="C991" s="401" t="s">
        <v>963</v>
      </c>
      <c r="D991" s="401"/>
      <c r="E991" s="116"/>
      <c r="F991" s="116"/>
      <c r="G991" s="135"/>
      <c r="H991" s="139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</row>
    <row r="992" spans="1:26" outlineLevel="1">
      <c r="A992" s="116"/>
      <c r="B992" s="116"/>
      <c r="C992" s="121"/>
      <c r="D992" s="253"/>
      <c r="E992" s="116"/>
      <c r="F992" s="116"/>
      <c r="G992" s="135"/>
      <c r="H992" s="139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  <c r="Z992" s="116"/>
    </row>
    <row r="993" spans="1:26" outlineLevel="1">
      <c r="A993" s="114"/>
      <c r="B993" s="114" t="s">
        <v>910</v>
      </c>
      <c r="C993" s="114"/>
      <c r="D993" s="249"/>
      <c r="E993" s="438">
        <f>SUM(E995,E1027)</f>
        <v>3914620</v>
      </c>
      <c r="F993" s="438"/>
      <c r="G993" s="238" t="s">
        <v>529</v>
      </c>
      <c r="H993" s="114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</row>
    <row r="994" spans="1:26" outlineLevel="1">
      <c r="A994" s="116"/>
      <c r="B994" s="125" t="s">
        <v>1252</v>
      </c>
      <c r="C994" s="125"/>
      <c r="D994" s="252"/>
      <c r="E994" s="431">
        <f>E995+E1027</f>
        <v>3914620</v>
      </c>
      <c r="F994" s="431"/>
      <c r="G994" s="239" t="s">
        <v>529</v>
      </c>
      <c r="H994" s="125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  <c r="Z994" s="116"/>
    </row>
    <row r="995" spans="1:26" outlineLevel="1">
      <c r="A995" s="116"/>
      <c r="B995" s="125" t="s">
        <v>1253</v>
      </c>
      <c r="C995" s="125"/>
      <c r="D995" s="252"/>
      <c r="E995" s="431">
        <f>SUM(G998:G1025)</f>
        <v>1703520</v>
      </c>
      <c r="F995" s="431"/>
      <c r="G995" s="239" t="s">
        <v>529</v>
      </c>
      <c r="H995" s="125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</row>
    <row r="996" spans="1:26" s="370" customFormat="1" outlineLevel="1">
      <c r="A996" s="116"/>
      <c r="B996" s="125"/>
      <c r="C996" s="125"/>
      <c r="D996" s="252" t="s">
        <v>1407</v>
      </c>
      <c r="E996" s="375"/>
      <c r="F996" s="375"/>
      <c r="G996" s="371"/>
      <c r="H996" s="125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</row>
    <row r="997" spans="1:26" outlineLevel="1">
      <c r="A997" s="121"/>
      <c r="B997" s="121"/>
      <c r="C997" s="121" t="s">
        <v>964</v>
      </c>
      <c r="D997" s="254" t="s">
        <v>1145</v>
      </c>
      <c r="E997" s="121"/>
      <c r="F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</row>
    <row r="998" spans="1:26" outlineLevel="1">
      <c r="A998" s="121"/>
      <c r="B998" s="121"/>
      <c r="C998" s="121"/>
      <c r="D998" s="254" t="s">
        <v>1146</v>
      </c>
      <c r="E998" s="121"/>
      <c r="F998" s="121"/>
      <c r="G998" s="135"/>
      <c r="H998" s="139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</row>
    <row r="999" spans="1:26" outlineLevel="1">
      <c r="A999" s="121"/>
      <c r="B999" s="121"/>
      <c r="C999" s="121"/>
      <c r="D999" s="254" t="s">
        <v>1147</v>
      </c>
      <c r="E999" s="121"/>
      <c r="F999" s="121"/>
      <c r="G999" s="135"/>
      <c r="H999" s="139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</row>
    <row r="1000" spans="1:26" outlineLevel="1">
      <c r="A1000" s="121"/>
      <c r="B1000" s="121"/>
      <c r="C1000" s="121"/>
      <c r="D1000" s="254" t="s">
        <v>1148</v>
      </c>
      <c r="E1000" s="121"/>
      <c r="F1000" s="121"/>
      <c r="G1000" s="135">
        <v>107200</v>
      </c>
      <c r="H1000" s="139" t="s">
        <v>529</v>
      </c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</row>
    <row r="1001" spans="1:26" s="271" customFormat="1" outlineLevel="1">
      <c r="A1001" s="121"/>
      <c r="B1001" s="121"/>
      <c r="C1001" s="121"/>
      <c r="D1001" s="383" t="s">
        <v>1387</v>
      </c>
      <c r="E1001" s="121"/>
      <c r="F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</row>
    <row r="1002" spans="1:26" outlineLevel="1">
      <c r="A1002" s="121"/>
      <c r="B1002" s="121"/>
      <c r="C1002" s="121" t="s">
        <v>965</v>
      </c>
      <c r="D1002" s="254" t="s">
        <v>1149</v>
      </c>
      <c r="E1002" s="121"/>
      <c r="F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</row>
    <row r="1003" spans="1:26" outlineLevel="1">
      <c r="A1003" s="121"/>
      <c r="B1003" s="121"/>
      <c r="C1003" s="121"/>
      <c r="D1003" s="401" t="s">
        <v>1255</v>
      </c>
      <c r="E1003" s="401"/>
      <c r="F1003" s="121"/>
      <c r="G1003" s="135"/>
      <c r="H1003" s="139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</row>
    <row r="1004" spans="1:26" outlineLevel="1">
      <c r="A1004" s="121"/>
      <c r="B1004" s="121"/>
      <c r="C1004" s="121"/>
      <c r="D1004" s="433" t="s">
        <v>1256</v>
      </c>
      <c r="E1004" s="433"/>
      <c r="F1004" s="121"/>
      <c r="G1004" s="135">
        <v>424800</v>
      </c>
      <c r="H1004" s="139" t="s">
        <v>529</v>
      </c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</row>
    <row r="1005" spans="1:26" s="370" customFormat="1" outlineLevel="1">
      <c r="A1005" s="121"/>
      <c r="B1005" s="121"/>
      <c r="C1005" s="121" t="s">
        <v>968</v>
      </c>
      <c r="D1005" s="401" t="s">
        <v>1404</v>
      </c>
      <c r="E1005" s="401"/>
      <c r="F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</row>
    <row r="1006" spans="1:26" s="370" customFormat="1" outlineLevel="1">
      <c r="A1006" s="121"/>
      <c r="B1006" s="121"/>
      <c r="C1006" s="121"/>
      <c r="D1006" s="373" t="s">
        <v>1153</v>
      </c>
      <c r="E1006" s="121"/>
      <c r="F1006" s="121"/>
      <c r="G1006" s="135"/>
      <c r="H1006" s="139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</row>
    <row r="1007" spans="1:26" s="370" customFormat="1" outlineLevel="1">
      <c r="A1007" s="121"/>
      <c r="B1007" s="121"/>
      <c r="C1007" s="121"/>
      <c r="D1007" s="373" t="s">
        <v>1154</v>
      </c>
      <c r="E1007" s="121"/>
      <c r="F1007" s="121"/>
      <c r="G1007" s="133">
        <v>270000</v>
      </c>
      <c r="H1007" s="138" t="s">
        <v>529</v>
      </c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</row>
    <row r="1008" spans="1:26" outlineLevel="1">
      <c r="A1008" s="121"/>
      <c r="B1008" s="121"/>
      <c r="C1008" s="121" t="s">
        <v>972</v>
      </c>
      <c r="D1008" s="433" t="s">
        <v>1392</v>
      </c>
      <c r="E1008" s="433"/>
      <c r="F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</row>
    <row r="1009" spans="1:26" outlineLevel="1">
      <c r="A1009" s="121"/>
      <c r="B1009" s="121"/>
      <c r="C1009" s="121"/>
      <c r="D1009" s="254" t="s">
        <v>1388</v>
      </c>
      <c r="E1009" s="121"/>
      <c r="F1009" s="121"/>
      <c r="G1009" s="135">
        <v>87500</v>
      </c>
      <c r="H1009" s="139" t="s">
        <v>529</v>
      </c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</row>
    <row r="1010" spans="1:26" s="370" customFormat="1" outlineLevel="1">
      <c r="A1010" s="121"/>
      <c r="B1010" s="121"/>
      <c r="C1010" s="121"/>
      <c r="D1010" s="383" t="s">
        <v>1389</v>
      </c>
      <c r="E1010" s="373"/>
      <c r="F1010" s="121"/>
      <c r="G1010" s="135"/>
      <c r="H1010" s="139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</row>
    <row r="1011" spans="1:26" outlineLevel="1">
      <c r="A1011" s="121"/>
      <c r="B1011" s="121"/>
      <c r="C1011" s="121" t="s">
        <v>912</v>
      </c>
      <c r="D1011" s="254" t="s">
        <v>1393</v>
      </c>
      <c r="E1011" s="121"/>
      <c r="F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</row>
    <row r="1012" spans="1:26" ht="24.6" customHeight="1" outlineLevel="1">
      <c r="A1012" s="121"/>
      <c r="B1012" s="121"/>
      <c r="C1012" s="121"/>
      <c r="D1012" s="433" t="s">
        <v>1254</v>
      </c>
      <c r="E1012" s="433"/>
      <c r="F1012" s="433"/>
      <c r="G1012" s="135">
        <v>17800</v>
      </c>
      <c r="H1012" s="139" t="s">
        <v>529</v>
      </c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</row>
    <row r="1013" spans="1:26" outlineLevel="1">
      <c r="A1013" s="121"/>
      <c r="B1013" s="121"/>
      <c r="C1013" s="121" t="s">
        <v>969</v>
      </c>
      <c r="D1013" s="254" t="s">
        <v>1405</v>
      </c>
      <c r="E1013" s="121"/>
      <c r="F1013" s="121"/>
      <c r="G1013" s="135">
        <v>23400</v>
      </c>
      <c r="H1013" s="139" t="s">
        <v>529</v>
      </c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</row>
    <row r="1014" spans="1:26" s="370" customFormat="1" outlineLevel="1">
      <c r="A1014" s="121"/>
      <c r="B1014" s="121"/>
      <c r="C1014" s="121" t="s">
        <v>970</v>
      </c>
      <c r="D1014" s="373" t="s">
        <v>1406</v>
      </c>
      <c r="E1014" s="121"/>
      <c r="F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</row>
    <row r="1015" spans="1:26" s="370" customFormat="1" outlineLevel="1">
      <c r="A1015" s="121"/>
      <c r="B1015" s="121"/>
      <c r="C1015" s="121"/>
      <c r="D1015" s="373" t="s">
        <v>1150</v>
      </c>
      <c r="E1015" s="121"/>
      <c r="F1015" s="121"/>
      <c r="G1015" s="135">
        <v>360000</v>
      </c>
      <c r="H1015" s="139" t="s">
        <v>529</v>
      </c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</row>
    <row r="1016" spans="1:26" s="370" customFormat="1" outlineLevel="1">
      <c r="A1016" s="121"/>
      <c r="B1016" s="121"/>
      <c r="C1016" s="121" t="s">
        <v>971</v>
      </c>
      <c r="D1016" s="401" t="s">
        <v>1394</v>
      </c>
      <c r="E1016" s="401"/>
      <c r="F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</row>
    <row r="1017" spans="1:26" s="370" customFormat="1" outlineLevel="1">
      <c r="A1017" s="121"/>
      <c r="B1017" s="121"/>
      <c r="C1017" s="121"/>
      <c r="D1017" s="373" t="s">
        <v>1151</v>
      </c>
      <c r="E1017" s="121"/>
      <c r="F1017" s="121"/>
      <c r="G1017" s="135">
        <v>10000</v>
      </c>
      <c r="H1017" s="139" t="s">
        <v>529</v>
      </c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</row>
    <row r="1018" spans="1:26" s="370" customFormat="1" outlineLevel="1">
      <c r="A1018" s="121"/>
      <c r="B1018" s="121"/>
      <c r="C1018" s="121"/>
      <c r="D1018" s="383" t="s">
        <v>1390</v>
      </c>
      <c r="E1018" s="373"/>
      <c r="F1018" s="121"/>
      <c r="G1018" s="135"/>
      <c r="H1018" s="139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</row>
    <row r="1019" spans="1:26" outlineLevel="1">
      <c r="A1019" s="121"/>
      <c r="B1019" s="121"/>
      <c r="C1019" s="121" t="s">
        <v>966</v>
      </c>
      <c r="D1019" s="401" t="s">
        <v>1395</v>
      </c>
      <c r="E1019" s="401"/>
      <c r="F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</row>
    <row r="1020" spans="1:26" outlineLevel="1">
      <c r="A1020" s="121"/>
      <c r="B1020" s="121"/>
      <c r="C1020" s="121"/>
      <c r="D1020" s="433" t="s">
        <v>1257</v>
      </c>
      <c r="E1020" s="433"/>
      <c r="F1020" s="121"/>
      <c r="G1020" s="135">
        <v>167480</v>
      </c>
      <c r="H1020" s="139" t="s">
        <v>529</v>
      </c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</row>
    <row r="1021" spans="1:26" outlineLevel="1">
      <c r="A1021" s="121"/>
      <c r="B1021" s="121"/>
      <c r="C1021" s="121" t="s">
        <v>967</v>
      </c>
      <c r="D1021" s="401" t="s">
        <v>1396</v>
      </c>
      <c r="E1021" s="401"/>
      <c r="F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</row>
    <row r="1022" spans="1:26" outlineLevel="1">
      <c r="A1022" s="121"/>
      <c r="B1022" s="121"/>
      <c r="C1022" s="121"/>
      <c r="D1022" s="254" t="s">
        <v>1152</v>
      </c>
      <c r="E1022" s="121"/>
      <c r="F1022" s="121"/>
      <c r="G1022" s="133">
        <v>147840</v>
      </c>
      <c r="H1022" s="138" t="s">
        <v>529</v>
      </c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</row>
    <row r="1023" spans="1:26" s="271" customFormat="1" outlineLevel="1">
      <c r="A1023" s="121"/>
      <c r="B1023" s="121"/>
      <c r="C1023" s="121"/>
      <c r="D1023" s="383" t="s">
        <v>1391</v>
      </c>
      <c r="E1023" s="121"/>
      <c r="F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</row>
    <row r="1024" spans="1:26" s="370" customFormat="1" outlineLevel="1">
      <c r="A1024" s="121"/>
      <c r="B1024" s="121"/>
      <c r="C1024" s="121" t="s">
        <v>973</v>
      </c>
      <c r="D1024" s="433" t="s">
        <v>1397</v>
      </c>
      <c r="E1024" s="433"/>
      <c r="F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</row>
    <row r="1025" spans="1:26" s="370" customFormat="1" outlineLevel="1">
      <c r="A1025" s="121"/>
      <c r="B1025" s="121"/>
      <c r="C1025" s="121"/>
      <c r="D1025" s="373" t="s">
        <v>1155</v>
      </c>
      <c r="E1025" s="121"/>
      <c r="F1025" s="121"/>
      <c r="G1025" s="135">
        <v>87500</v>
      </c>
      <c r="H1025" s="139" t="s">
        <v>529</v>
      </c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</row>
    <row r="1026" spans="1:26" outlineLevel="1">
      <c r="A1026" s="121"/>
      <c r="B1026" s="121"/>
      <c r="C1026" s="121"/>
      <c r="D1026" s="254"/>
      <c r="E1026" s="121"/>
      <c r="F1026" s="121"/>
      <c r="G1026" s="135"/>
      <c r="H1026" s="139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</row>
    <row r="1027" spans="1:26" outlineLevel="1">
      <c r="A1027" s="116"/>
      <c r="B1027" s="125" t="s">
        <v>974</v>
      </c>
      <c r="C1027" s="125"/>
      <c r="D1027" s="252"/>
      <c r="E1027" s="431">
        <f>SUM(G1028:G1065)</f>
        <v>2211100</v>
      </c>
      <c r="F1027" s="431"/>
      <c r="G1027" s="239" t="s">
        <v>529</v>
      </c>
      <c r="H1027" s="125"/>
      <c r="I1027" s="116"/>
      <c r="J1027" s="116"/>
      <c r="K1027" s="116"/>
      <c r="L1027" s="116"/>
      <c r="M1027" s="116"/>
      <c r="N1027" s="116"/>
      <c r="O1027" s="116"/>
      <c r="P1027" s="116"/>
      <c r="Q1027" s="116"/>
      <c r="R1027" s="116"/>
      <c r="S1027" s="116"/>
      <c r="T1027" s="116"/>
      <c r="U1027" s="116"/>
      <c r="V1027" s="116"/>
      <c r="W1027" s="116"/>
      <c r="X1027" s="116"/>
      <c r="Y1027" s="116"/>
      <c r="Z1027" s="116"/>
    </row>
    <row r="1028" spans="1:26" outlineLevel="1">
      <c r="A1028" s="121"/>
      <c r="B1028" s="121"/>
      <c r="C1028" s="121" t="s">
        <v>975</v>
      </c>
      <c r="D1028" s="254" t="s">
        <v>1156</v>
      </c>
      <c r="E1028" s="121"/>
      <c r="F1028" s="121"/>
      <c r="G1028" s="135">
        <v>394600</v>
      </c>
      <c r="H1028" s="139" t="s">
        <v>529</v>
      </c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</row>
    <row r="1029" spans="1:26" outlineLevel="1">
      <c r="A1029" s="121"/>
      <c r="B1029" s="121"/>
      <c r="C1029" s="121"/>
      <c r="D1029" s="254" t="s">
        <v>1292</v>
      </c>
      <c r="E1029" s="121"/>
      <c r="F1029" s="121"/>
      <c r="G1029" s="135"/>
      <c r="H1029" s="139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</row>
    <row r="1030" spans="1:26" ht="24.6" customHeight="1" outlineLevel="1">
      <c r="A1030" s="121"/>
      <c r="B1030" s="121"/>
      <c r="C1030" s="121"/>
      <c r="D1030" s="433" t="s">
        <v>1293</v>
      </c>
      <c r="E1030" s="433"/>
      <c r="F1030" s="433"/>
      <c r="G1030" s="135"/>
      <c r="H1030" s="139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</row>
    <row r="1031" spans="1:26" outlineLevel="1">
      <c r="A1031" s="121"/>
      <c r="B1031" s="121"/>
      <c r="C1031" s="121"/>
      <c r="D1031" s="433" t="s">
        <v>1356</v>
      </c>
      <c r="E1031" s="433"/>
      <c r="F1031" s="433"/>
      <c r="G1031" s="135"/>
      <c r="H1031" s="139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</row>
    <row r="1032" spans="1:26" outlineLevel="1">
      <c r="A1032" s="121"/>
      <c r="B1032" s="121"/>
      <c r="C1032" s="121"/>
      <c r="D1032" s="263" t="s">
        <v>1357</v>
      </c>
      <c r="E1032" s="121"/>
      <c r="F1032" s="121"/>
      <c r="G1032" s="135"/>
      <c r="H1032" s="139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</row>
    <row r="1033" spans="1:26" ht="24.6" customHeight="1" outlineLevel="1">
      <c r="A1033" s="121"/>
      <c r="B1033" s="121"/>
      <c r="C1033" s="121"/>
      <c r="D1033" s="432" t="s">
        <v>1358</v>
      </c>
      <c r="E1033" s="432"/>
      <c r="F1033" s="432"/>
      <c r="G1033" s="135"/>
      <c r="H1033" s="139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</row>
    <row r="1034" spans="1:26" outlineLevel="1">
      <c r="A1034" s="121"/>
      <c r="B1034" s="121"/>
      <c r="C1034" s="121"/>
      <c r="D1034" s="263" t="s">
        <v>1359</v>
      </c>
      <c r="E1034" s="121"/>
      <c r="F1034" s="121"/>
      <c r="G1034" s="135"/>
      <c r="H1034" s="139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</row>
    <row r="1035" spans="1:26" outlineLevel="1">
      <c r="A1035" s="121"/>
      <c r="B1035" s="121"/>
      <c r="C1035" s="121"/>
      <c r="D1035" s="432" t="s">
        <v>1360</v>
      </c>
      <c r="E1035" s="432"/>
      <c r="F1035" s="121"/>
      <c r="G1035" s="135"/>
      <c r="H1035" s="139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</row>
    <row r="1036" spans="1:26" outlineLevel="1">
      <c r="A1036" s="121"/>
      <c r="B1036" s="121"/>
      <c r="C1036" s="121"/>
      <c r="D1036" s="432" t="s">
        <v>1361</v>
      </c>
      <c r="E1036" s="432"/>
      <c r="F1036" s="432"/>
      <c r="G1036" s="135"/>
      <c r="H1036" s="139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</row>
    <row r="1037" spans="1:26" outlineLevel="1">
      <c r="A1037" s="121"/>
      <c r="B1037" s="121"/>
      <c r="C1037" s="121" t="s">
        <v>976</v>
      </c>
      <c r="D1037" s="254" t="s">
        <v>1157</v>
      </c>
      <c r="E1037" s="121"/>
      <c r="F1037" s="121"/>
      <c r="G1037" s="135">
        <v>303000</v>
      </c>
      <c r="H1037" s="139" t="s">
        <v>529</v>
      </c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</row>
    <row r="1038" spans="1:26" outlineLevel="1">
      <c r="A1038" s="121"/>
      <c r="B1038" s="121"/>
      <c r="C1038" s="121"/>
      <c r="D1038" s="266" t="s">
        <v>1183</v>
      </c>
      <c r="E1038" s="121"/>
      <c r="F1038" s="121"/>
      <c r="G1038" s="135"/>
      <c r="H1038" s="139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</row>
    <row r="1039" spans="1:26" outlineLevel="1">
      <c r="A1039" s="121"/>
      <c r="B1039" s="121"/>
      <c r="C1039" s="121"/>
      <c r="D1039" s="260" t="s">
        <v>1294</v>
      </c>
      <c r="E1039" s="121"/>
      <c r="F1039" s="121"/>
      <c r="G1039" s="135"/>
      <c r="H1039" s="139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</row>
    <row r="1040" spans="1:26" outlineLevel="1">
      <c r="A1040" s="121"/>
      <c r="B1040" s="121"/>
      <c r="C1040" s="121"/>
      <c r="D1040" s="260" t="s">
        <v>1184</v>
      </c>
      <c r="E1040" s="121"/>
      <c r="F1040" s="121"/>
      <c r="G1040" s="135"/>
      <c r="H1040" s="139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</row>
    <row r="1041" spans="1:26" outlineLevel="1">
      <c r="A1041" s="121"/>
      <c r="B1041" s="121"/>
      <c r="C1041" s="121"/>
      <c r="D1041" s="266" t="s">
        <v>1362</v>
      </c>
      <c r="E1041" s="121"/>
      <c r="F1041" s="121"/>
      <c r="G1041" s="135"/>
      <c r="H1041" s="139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</row>
    <row r="1042" spans="1:26" outlineLevel="1">
      <c r="A1042" s="121"/>
      <c r="B1042" s="121"/>
      <c r="C1042" s="121"/>
      <c r="D1042" s="268" t="s">
        <v>1363</v>
      </c>
      <c r="E1042" s="121"/>
      <c r="F1042" s="121"/>
      <c r="G1042" s="135"/>
      <c r="H1042" s="139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</row>
    <row r="1043" spans="1:26" outlineLevel="1">
      <c r="A1043" s="121"/>
      <c r="B1043" s="121"/>
      <c r="C1043" s="121"/>
      <c r="D1043" s="268" t="s">
        <v>1364</v>
      </c>
      <c r="E1043" s="121"/>
      <c r="F1043" s="121"/>
      <c r="G1043" s="135"/>
      <c r="H1043" s="139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</row>
    <row r="1044" spans="1:26" outlineLevel="1">
      <c r="A1044" s="121"/>
      <c r="B1044" s="121"/>
      <c r="C1044" s="121"/>
      <c r="D1044" s="268" t="s">
        <v>1366</v>
      </c>
      <c r="E1044" s="121"/>
      <c r="F1044" s="121"/>
      <c r="G1044" s="135"/>
      <c r="H1044" s="139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</row>
    <row r="1045" spans="1:26" outlineLevel="1">
      <c r="A1045" s="121"/>
      <c r="B1045" s="121"/>
      <c r="C1045" s="121"/>
      <c r="D1045" s="268" t="s">
        <v>1365</v>
      </c>
      <c r="E1045" s="121"/>
      <c r="F1045" s="121"/>
      <c r="G1045" s="135"/>
      <c r="H1045" s="139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</row>
    <row r="1046" spans="1:26" outlineLevel="1">
      <c r="A1046" s="121"/>
      <c r="B1046" s="121"/>
      <c r="C1046" s="121"/>
      <c r="D1046" s="433" t="s">
        <v>1379</v>
      </c>
      <c r="E1046" s="433"/>
      <c r="F1046" s="121"/>
      <c r="G1046" s="135"/>
      <c r="H1046" s="139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</row>
    <row r="1047" spans="1:26" outlineLevel="1">
      <c r="A1047" s="121"/>
      <c r="B1047" s="121"/>
      <c r="C1047" s="121" t="s">
        <v>977</v>
      </c>
      <c r="D1047" s="254" t="s">
        <v>1158</v>
      </c>
      <c r="E1047" s="121"/>
      <c r="F1047" s="121"/>
      <c r="G1047" s="135">
        <v>374400</v>
      </c>
      <c r="H1047" s="139" t="s">
        <v>529</v>
      </c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</row>
    <row r="1048" spans="1:26" outlineLevel="1">
      <c r="A1048" s="121"/>
      <c r="B1048" s="121"/>
      <c r="C1048" s="121"/>
      <c r="D1048" s="265" t="s">
        <v>1380</v>
      </c>
      <c r="E1048" s="121"/>
      <c r="F1048" s="121"/>
      <c r="G1048" s="135"/>
      <c r="H1048" s="139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</row>
    <row r="1049" spans="1:26" outlineLevel="1">
      <c r="A1049" s="121"/>
      <c r="B1049" s="121"/>
      <c r="C1049" s="121"/>
      <c r="D1049" s="264" t="s">
        <v>1367</v>
      </c>
      <c r="E1049" s="121"/>
      <c r="F1049" s="121"/>
      <c r="G1049" s="135"/>
      <c r="H1049" s="139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</row>
    <row r="1050" spans="1:26" outlineLevel="1">
      <c r="A1050" s="121"/>
      <c r="B1050" s="121"/>
      <c r="C1050" s="121" t="s">
        <v>978</v>
      </c>
      <c r="D1050" s="254" t="s">
        <v>1159</v>
      </c>
      <c r="E1050" s="121"/>
      <c r="F1050" s="121"/>
      <c r="G1050" s="135">
        <v>478000</v>
      </c>
      <c r="H1050" s="139" t="s">
        <v>529</v>
      </c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</row>
    <row r="1051" spans="1:26" outlineLevel="1">
      <c r="A1051" s="121"/>
      <c r="B1051" s="121"/>
      <c r="C1051" s="121"/>
      <c r="D1051" s="266" t="s">
        <v>1381</v>
      </c>
      <c r="E1051" s="121"/>
      <c r="F1051" s="121"/>
      <c r="G1051" s="135"/>
      <c r="H1051" s="139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</row>
    <row r="1052" spans="1:26" outlineLevel="1">
      <c r="A1052" s="121"/>
      <c r="B1052" s="121"/>
      <c r="C1052" s="121"/>
      <c r="D1052" s="260" t="s">
        <v>1368</v>
      </c>
      <c r="E1052" s="121"/>
      <c r="F1052" s="121"/>
      <c r="G1052" s="135"/>
      <c r="H1052" s="139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</row>
    <row r="1053" spans="1:26" outlineLevel="1">
      <c r="A1053" s="121"/>
      <c r="B1053" s="121"/>
      <c r="C1053" s="121"/>
      <c r="D1053" s="260" t="s">
        <v>1369</v>
      </c>
      <c r="E1053" s="121"/>
      <c r="F1053" s="121"/>
      <c r="G1053" s="135"/>
      <c r="H1053" s="139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</row>
    <row r="1054" spans="1:26" outlineLevel="1">
      <c r="A1054" s="121"/>
      <c r="B1054" s="121"/>
      <c r="C1054" s="121"/>
      <c r="D1054" s="261" t="s">
        <v>1362</v>
      </c>
      <c r="E1054" s="121"/>
      <c r="F1054" s="121"/>
      <c r="G1054" s="135"/>
      <c r="H1054" s="139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</row>
    <row r="1055" spans="1:26" outlineLevel="1">
      <c r="A1055" s="121"/>
      <c r="B1055" s="121"/>
      <c r="C1055" s="121"/>
      <c r="D1055" s="447" t="s">
        <v>1370</v>
      </c>
      <c r="E1055" s="447"/>
      <c r="F1055" s="447"/>
      <c r="G1055" s="135"/>
      <c r="H1055" s="139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</row>
    <row r="1056" spans="1:26" outlineLevel="1">
      <c r="A1056" s="121"/>
      <c r="B1056" s="121"/>
      <c r="C1056" s="121"/>
      <c r="D1056" s="447" t="s">
        <v>1371</v>
      </c>
      <c r="E1056" s="447"/>
      <c r="F1056" s="447"/>
      <c r="G1056" s="135"/>
      <c r="H1056" s="139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</row>
    <row r="1057" spans="1:26" outlineLevel="1">
      <c r="A1057" s="121"/>
      <c r="B1057" s="121"/>
      <c r="C1057" s="121"/>
      <c r="D1057" s="260" t="s">
        <v>1372</v>
      </c>
      <c r="E1057" s="121"/>
      <c r="F1057" s="121"/>
      <c r="G1057" s="135"/>
      <c r="H1057" s="139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</row>
    <row r="1058" spans="1:26" outlineLevel="1">
      <c r="A1058" s="121"/>
      <c r="B1058" s="121"/>
      <c r="C1058" s="121"/>
      <c r="D1058" s="260" t="s">
        <v>1373</v>
      </c>
      <c r="E1058" s="121"/>
      <c r="F1058" s="121"/>
      <c r="G1058" s="135"/>
      <c r="H1058" s="139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</row>
    <row r="1059" spans="1:26" outlineLevel="1">
      <c r="A1059" s="121"/>
      <c r="B1059" s="121"/>
      <c r="C1059" s="121"/>
      <c r="D1059" s="254" t="s">
        <v>1372</v>
      </c>
      <c r="E1059" s="121"/>
      <c r="F1059" s="121"/>
      <c r="G1059" s="135"/>
      <c r="H1059" s="139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</row>
    <row r="1060" spans="1:26" outlineLevel="1">
      <c r="A1060" s="121"/>
      <c r="B1060" s="121"/>
      <c r="C1060" s="121" t="s">
        <v>979</v>
      </c>
      <c r="D1060" s="433" t="s">
        <v>1160</v>
      </c>
      <c r="E1060" s="433"/>
      <c r="F1060" s="121"/>
      <c r="G1060" s="135">
        <v>157100</v>
      </c>
      <c r="H1060" s="139" t="s">
        <v>529</v>
      </c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</row>
    <row r="1061" spans="1:26" outlineLevel="1">
      <c r="A1061" s="121"/>
      <c r="B1061" s="121"/>
      <c r="C1061" s="121"/>
      <c r="D1061" s="267" t="s">
        <v>1375</v>
      </c>
      <c r="E1061" s="121"/>
      <c r="F1061" s="121"/>
      <c r="G1061" s="135"/>
      <c r="H1061" s="139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</row>
    <row r="1062" spans="1:26" outlineLevel="1">
      <c r="A1062" s="121"/>
      <c r="B1062" s="121"/>
      <c r="C1062" s="121"/>
      <c r="D1062" s="263" t="s">
        <v>1374</v>
      </c>
      <c r="E1062" s="121"/>
      <c r="F1062" s="121"/>
      <c r="G1062" s="135"/>
      <c r="H1062" s="139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</row>
    <row r="1063" spans="1:26" outlineLevel="1">
      <c r="A1063" s="121"/>
      <c r="B1063" s="121"/>
      <c r="C1063" s="121"/>
      <c r="D1063" s="263" t="s">
        <v>1376</v>
      </c>
      <c r="E1063" s="121"/>
      <c r="F1063" s="121"/>
      <c r="G1063" s="135"/>
      <c r="H1063" s="139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</row>
    <row r="1064" spans="1:26" outlineLevel="1">
      <c r="A1064" s="121"/>
      <c r="B1064" s="121"/>
      <c r="C1064" s="121"/>
      <c r="D1064" s="432" t="s">
        <v>1377</v>
      </c>
      <c r="E1064" s="432"/>
      <c r="F1064" s="432"/>
      <c r="G1064" s="135"/>
      <c r="H1064" s="139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</row>
    <row r="1065" spans="1:26" outlineLevel="1">
      <c r="A1065" s="121"/>
      <c r="B1065" s="121"/>
      <c r="C1065" s="121" t="s">
        <v>980</v>
      </c>
      <c r="D1065" s="254" t="s">
        <v>1161</v>
      </c>
      <c r="E1065" s="121"/>
      <c r="F1065" s="121"/>
      <c r="G1065" s="135">
        <v>504000</v>
      </c>
      <c r="H1065" s="139" t="s">
        <v>529</v>
      </c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</row>
    <row r="1066" spans="1:26" outlineLevel="1">
      <c r="A1066" s="121"/>
      <c r="B1066" s="121"/>
      <c r="C1066" s="121"/>
      <c r="D1066" s="266" t="s">
        <v>1382</v>
      </c>
      <c r="E1066" s="121"/>
      <c r="F1066" s="121"/>
      <c r="G1066" s="135"/>
      <c r="H1066" s="139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</row>
    <row r="1067" spans="1:26" outlineLevel="1">
      <c r="A1067" s="121"/>
      <c r="B1067" s="121"/>
      <c r="C1067" s="121"/>
      <c r="D1067" s="260" t="s">
        <v>1378</v>
      </c>
      <c r="E1067" s="121"/>
      <c r="F1067" s="121"/>
      <c r="G1067" s="135"/>
      <c r="H1067" s="139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</row>
    <row r="1068" spans="1:26" outlineLevel="1">
      <c r="A1068" s="121"/>
      <c r="B1068" s="121"/>
      <c r="C1068" s="121"/>
      <c r="D1068" s="254"/>
      <c r="E1068" s="121"/>
      <c r="F1068" s="121"/>
      <c r="G1068" s="133"/>
      <c r="H1068" s="138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</row>
    <row r="1069" spans="1:26" outlineLevel="1">
      <c r="A1069" s="114"/>
      <c r="B1069" s="114" t="s">
        <v>981</v>
      </c>
      <c r="C1069" s="114"/>
      <c r="D1069" s="249"/>
      <c r="E1069" s="438">
        <f>SUM(G1070:G1072)</f>
        <v>8732000</v>
      </c>
      <c r="F1069" s="438"/>
      <c r="G1069" s="238" t="s">
        <v>529</v>
      </c>
      <c r="H1069" s="114"/>
      <c r="I1069" s="116"/>
      <c r="J1069" s="116"/>
      <c r="K1069" s="116"/>
      <c r="L1069" s="116"/>
      <c r="M1069" s="116"/>
      <c r="N1069" s="116"/>
      <c r="O1069" s="116"/>
      <c r="P1069" s="116"/>
      <c r="Q1069" s="116"/>
      <c r="R1069" s="116"/>
      <c r="S1069" s="116"/>
      <c r="T1069" s="116"/>
      <c r="U1069" s="116"/>
      <c r="V1069" s="116"/>
      <c r="W1069" s="116"/>
      <c r="X1069" s="116"/>
      <c r="Y1069" s="116"/>
      <c r="Z1069" s="116"/>
    </row>
    <row r="1070" spans="1:26" outlineLevel="1">
      <c r="A1070" s="121"/>
      <c r="B1070" s="121"/>
      <c r="C1070" s="121" t="s">
        <v>982</v>
      </c>
      <c r="D1070" s="254" t="s">
        <v>1343</v>
      </c>
      <c r="E1070" s="121"/>
      <c r="F1070" s="121"/>
      <c r="G1070" s="135">
        <v>2213000</v>
      </c>
      <c r="H1070" s="139" t="s">
        <v>529</v>
      </c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</row>
    <row r="1071" spans="1:26" outlineLevel="1">
      <c r="A1071" s="121"/>
      <c r="B1071" s="121"/>
      <c r="C1071" s="121" t="s">
        <v>983</v>
      </c>
      <c r="D1071" s="254" t="s">
        <v>1344</v>
      </c>
      <c r="E1071" s="121"/>
      <c r="F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</row>
    <row r="1072" spans="1:26" outlineLevel="1">
      <c r="A1072" s="121"/>
      <c r="B1072" s="121"/>
      <c r="C1072" s="121"/>
      <c r="D1072" s="254" t="s">
        <v>1345</v>
      </c>
      <c r="E1072" s="121"/>
      <c r="F1072" s="121"/>
      <c r="G1072" s="135">
        <v>6519000</v>
      </c>
      <c r="H1072" s="139" t="s">
        <v>529</v>
      </c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</row>
    <row r="1073" spans="1:26" s="370" customFormat="1" outlineLevel="1">
      <c r="A1073" s="121"/>
      <c r="B1073" s="121"/>
      <c r="C1073" s="121"/>
      <c r="D1073" s="373"/>
      <c r="E1073" s="121"/>
      <c r="F1073" s="121"/>
      <c r="G1073" s="135"/>
      <c r="H1073" s="139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</row>
    <row r="1074" spans="1:26" outlineLevel="1">
      <c r="A1074" s="114"/>
      <c r="B1074" s="114" t="s">
        <v>913</v>
      </c>
      <c r="C1074" s="114"/>
      <c r="D1074" s="249"/>
      <c r="E1074" s="438">
        <f>SUM(G1076:G1099)</f>
        <v>6138040</v>
      </c>
      <c r="F1074" s="438"/>
      <c r="G1074" s="238" t="s">
        <v>529</v>
      </c>
      <c r="H1074" s="114"/>
      <c r="I1074" s="116"/>
      <c r="J1074" s="116"/>
      <c r="K1074" s="116"/>
      <c r="L1074" s="116"/>
      <c r="M1074" s="116"/>
      <c r="N1074" s="116"/>
      <c r="O1074" s="116"/>
      <c r="P1074" s="116"/>
      <c r="Q1074" s="116"/>
      <c r="R1074" s="116"/>
      <c r="S1074" s="116"/>
      <c r="T1074" s="116"/>
      <c r="U1074" s="116"/>
      <c r="V1074" s="116"/>
      <c r="W1074" s="116"/>
      <c r="X1074" s="116"/>
      <c r="Y1074" s="116"/>
      <c r="Z1074" s="116"/>
    </row>
    <row r="1075" spans="1:26" outlineLevel="1">
      <c r="A1075" s="121"/>
      <c r="B1075" s="121"/>
      <c r="C1075" s="121" t="s">
        <v>984</v>
      </c>
      <c r="D1075" s="401" t="s">
        <v>1162</v>
      </c>
      <c r="E1075" s="401"/>
      <c r="F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</row>
    <row r="1076" spans="1:26" outlineLevel="1">
      <c r="A1076" s="121"/>
      <c r="B1076" s="121"/>
      <c r="C1076" s="121"/>
      <c r="D1076" s="433" t="s">
        <v>1346</v>
      </c>
      <c r="E1076" s="433"/>
      <c r="F1076" s="121"/>
      <c r="G1076" s="133">
        <v>113000</v>
      </c>
      <c r="H1076" s="138" t="s">
        <v>529</v>
      </c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</row>
    <row r="1077" spans="1:26" outlineLevel="1">
      <c r="A1077" s="121"/>
      <c r="B1077" s="121"/>
      <c r="C1077" s="121" t="s">
        <v>985</v>
      </c>
      <c r="D1077" s="401" t="s">
        <v>1163</v>
      </c>
      <c r="E1077" s="401"/>
      <c r="F1077" s="121"/>
      <c r="G1077" s="133">
        <v>10000</v>
      </c>
      <c r="H1077" s="138" t="s">
        <v>529</v>
      </c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</row>
    <row r="1078" spans="1:26" outlineLevel="1">
      <c r="A1078" s="121"/>
      <c r="B1078" s="121"/>
      <c r="C1078" s="121" t="s">
        <v>986</v>
      </c>
      <c r="D1078" s="401" t="s">
        <v>1164</v>
      </c>
      <c r="E1078" s="401"/>
      <c r="F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</row>
    <row r="1079" spans="1:26" ht="24.6" customHeight="1" outlineLevel="1">
      <c r="A1079" s="121"/>
      <c r="B1079" s="121"/>
      <c r="C1079" s="121"/>
      <c r="D1079" s="401" t="s">
        <v>1399</v>
      </c>
      <c r="E1079" s="401"/>
      <c r="F1079" s="401"/>
      <c r="G1079" s="133">
        <v>94500</v>
      </c>
      <c r="H1079" s="138" t="s">
        <v>529</v>
      </c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</row>
    <row r="1080" spans="1:26" outlineLevel="1">
      <c r="A1080" s="121"/>
      <c r="B1080" s="121"/>
      <c r="C1080" s="121" t="s">
        <v>987</v>
      </c>
      <c r="D1080" s="401" t="s">
        <v>1165</v>
      </c>
      <c r="E1080" s="401"/>
      <c r="F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</row>
    <row r="1081" spans="1:26" outlineLevel="1">
      <c r="A1081" s="121"/>
      <c r="B1081" s="121"/>
      <c r="C1081" s="121"/>
      <c r="D1081" s="401" t="s">
        <v>1169</v>
      </c>
      <c r="E1081" s="401"/>
      <c r="F1081" s="121"/>
      <c r="G1081" s="133"/>
      <c r="H1081" s="138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</row>
    <row r="1082" spans="1:26" outlineLevel="1">
      <c r="A1082" s="121"/>
      <c r="B1082" s="121"/>
      <c r="C1082" s="121"/>
      <c r="D1082" s="254" t="s">
        <v>1167</v>
      </c>
      <c r="E1082" s="236"/>
      <c r="F1082" s="121"/>
      <c r="G1082" s="133">
        <v>23740</v>
      </c>
      <c r="H1082" s="138" t="s">
        <v>529</v>
      </c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</row>
    <row r="1083" spans="1:26" outlineLevel="1">
      <c r="A1083" s="121"/>
      <c r="B1083" s="121"/>
      <c r="C1083" s="121" t="s">
        <v>988</v>
      </c>
      <c r="D1083" s="401" t="s">
        <v>1166</v>
      </c>
      <c r="E1083" s="401"/>
      <c r="F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</row>
    <row r="1084" spans="1:26" outlineLevel="1">
      <c r="A1084" s="121"/>
      <c r="B1084" s="121"/>
      <c r="C1084" s="121"/>
      <c r="D1084" s="254" t="s">
        <v>1170</v>
      </c>
      <c r="E1084" s="121"/>
      <c r="F1084" s="121"/>
      <c r="G1084" s="133">
        <v>124100</v>
      </c>
      <c r="H1084" s="138" t="s">
        <v>529</v>
      </c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</row>
    <row r="1085" spans="1:26" outlineLevel="1">
      <c r="A1085" s="121"/>
      <c r="B1085" s="121"/>
      <c r="C1085" s="121" t="s">
        <v>915</v>
      </c>
      <c r="D1085" s="401" t="s">
        <v>1347</v>
      </c>
      <c r="E1085" s="401"/>
      <c r="F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</row>
    <row r="1086" spans="1:26" outlineLevel="1">
      <c r="A1086" s="121"/>
      <c r="B1086" s="121"/>
      <c r="C1086" s="121"/>
      <c r="D1086" s="401" t="s">
        <v>1171</v>
      </c>
      <c r="E1086" s="401"/>
      <c r="F1086" s="121"/>
      <c r="G1086" s="133">
        <v>1304000</v>
      </c>
      <c r="H1086" s="138" t="s">
        <v>529</v>
      </c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</row>
    <row r="1087" spans="1:26" outlineLevel="1">
      <c r="A1087" s="121"/>
      <c r="B1087" s="121"/>
      <c r="C1087" s="121" t="s">
        <v>948</v>
      </c>
      <c r="D1087" s="401" t="s">
        <v>1172</v>
      </c>
      <c r="E1087" s="401"/>
      <c r="F1087" s="121"/>
      <c r="G1087" s="133">
        <v>169000</v>
      </c>
      <c r="H1087" s="138" t="s">
        <v>529</v>
      </c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</row>
    <row r="1088" spans="1:26" outlineLevel="1">
      <c r="A1088" s="121"/>
      <c r="B1088" s="121"/>
      <c r="C1088" s="121" t="s">
        <v>949</v>
      </c>
      <c r="D1088" s="254" t="s">
        <v>1173</v>
      </c>
      <c r="E1088" s="121"/>
      <c r="F1088" s="121"/>
      <c r="G1088" s="133">
        <v>1056000</v>
      </c>
      <c r="H1088" s="138" t="s">
        <v>529</v>
      </c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</row>
    <row r="1089" spans="1:26" outlineLevel="1">
      <c r="A1089" s="121"/>
      <c r="B1089" s="121"/>
      <c r="C1089" s="121" t="s">
        <v>950</v>
      </c>
      <c r="D1089" s="401" t="s">
        <v>1174</v>
      </c>
      <c r="E1089" s="401"/>
      <c r="F1089" s="121"/>
      <c r="G1089" s="133">
        <v>2568000</v>
      </c>
      <c r="H1089" s="138" t="s">
        <v>529</v>
      </c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</row>
    <row r="1090" spans="1:26" outlineLevel="1">
      <c r="A1090" s="121"/>
      <c r="B1090" s="121"/>
      <c r="C1090" s="121" t="s">
        <v>951</v>
      </c>
      <c r="D1090" s="254" t="s">
        <v>1176</v>
      </c>
      <c r="E1090" s="121"/>
      <c r="F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</row>
    <row r="1091" spans="1:26" outlineLevel="1">
      <c r="A1091" s="121"/>
      <c r="B1091" s="121"/>
      <c r="C1091" s="121"/>
      <c r="D1091" s="433" t="s">
        <v>1177</v>
      </c>
      <c r="E1091" s="433"/>
      <c r="F1091" s="121"/>
      <c r="G1091" s="133">
        <v>314400</v>
      </c>
      <c r="H1091" s="138" t="s">
        <v>529</v>
      </c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</row>
    <row r="1092" spans="1:26" outlineLevel="1">
      <c r="A1092" s="121"/>
      <c r="B1092" s="121"/>
      <c r="C1092" s="137" t="s">
        <v>952</v>
      </c>
      <c r="D1092" s="401" t="s">
        <v>1175</v>
      </c>
      <c r="E1092" s="401"/>
      <c r="G1092" s="133">
        <v>180000</v>
      </c>
      <c r="H1092" s="138" t="s">
        <v>529</v>
      </c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</row>
    <row r="1093" spans="1:26" outlineLevel="1">
      <c r="A1093" s="121"/>
      <c r="B1093" s="121"/>
      <c r="C1093" s="121" t="s">
        <v>944</v>
      </c>
      <c r="D1093" s="401" t="s">
        <v>1398</v>
      </c>
      <c r="E1093" s="401"/>
      <c r="F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</row>
    <row r="1094" spans="1:26" outlineLevel="1">
      <c r="A1094" s="121"/>
      <c r="B1094" s="121"/>
      <c r="C1094" s="121"/>
      <c r="D1094" s="254" t="s">
        <v>1348</v>
      </c>
      <c r="E1094" s="121"/>
      <c r="F1094" s="121"/>
      <c r="G1094" s="133">
        <v>56200</v>
      </c>
      <c r="H1094" s="138" t="s">
        <v>529</v>
      </c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</row>
    <row r="1095" spans="1:26" outlineLevel="1">
      <c r="A1095" s="121"/>
      <c r="B1095" s="121"/>
      <c r="C1095" s="121" t="s">
        <v>953</v>
      </c>
      <c r="D1095" s="401" t="s">
        <v>1178</v>
      </c>
      <c r="E1095" s="401"/>
      <c r="F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</row>
    <row r="1096" spans="1:26" outlineLevel="1">
      <c r="A1096" s="121"/>
      <c r="B1096" s="121"/>
      <c r="C1096" s="121"/>
      <c r="D1096" s="254" t="s">
        <v>1179</v>
      </c>
      <c r="E1096" s="236"/>
      <c r="F1096" s="121"/>
      <c r="G1096" s="133">
        <v>51600</v>
      </c>
      <c r="H1096" s="138" t="s">
        <v>529</v>
      </c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</row>
    <row r="1097" spans="1:26" outlineLevel="1">
      <c r="A1097" s="121"/>
      <c r="B1097" s="121"/>
      <c r="C1097" s="121" t="s">
        <v>945</v>
      </c>
      <c r="D1097" s="254" t="s">
        <v>1180</v>
      </c>
      <c r="E1097" s="121"/>
      <c r="F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</row>
    <row r="1098" spans="1:26" outlineLevel="1">
      <c r="A1098" s="121"/>
      <c r="B1098" s="121"/>
      <c r="D1098" s="256" t="s">
        <v>1168</v>
      </c>
      <c r="G1098" s="133">
        <v>73500</v>
      </c>
      <c r="H1098" s="138" t="s">
        <v>529</v>
      </c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</row>
    <row r="1099" spans="1:26" outlineLevel="1">
      <c r="A1099" s="121"/>
      <c r="B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</row>
    <row r="1101" spans="1:26" s="271" customFormat="1">
      <c r="D1101" s="256"/>
    </row>
    <row r="1102" spans="1:26" s="370" customFormat="1">
      <c r="D1102" s="256"/>
    </row>
    <row r="1103" spans="1:26" s="370" customFormat="1">
      <c r="D1103" s="256"/>
    </row>
    <row r="1104" spans="1:26" s="370" customFormat="1">
      <c r="D1104" s="256"/>
    </row>
    <row r="1105" spans="1:26" s="370" customFormat="1">
      <c r="D1105" s="256"/>
    </row>
    <row r="1106" spans="1:26" s="370" customFormat="1">
      <c r="D1106" s="256"/>
    </row>
    <row r="1107" spans="1:26" s="370" customFormat="1">
      <c r="D1107" s="256"/>
    </row>
    <row r="1108" spans="1:26" s="271" customFormat="1">
      <c r="D1108" s="256"/>
    </row>
    <row r="1109" spans="1:26" s="271" customFormat="1">
      <c r="D1109" s="256"/>
    </row>
    <row r="1110" spans="1:26" s="271" customFormat="1">
      <c r="D1110" s="256"/>
    </row>
    <row r="1111" spans="1:26" s="271" customFormat="1">
      <c r="D1111" s="256"/>
    </row>
    <row r="1112" spans="1:26" s="381" customFormat="1">
      <c r="D1112" s="256"/>
    </row>
    <row r="1113" spans="1:26" s="271" customFormat="1">
      <c r="D1113" s="256"/>
    </row>
    <row r="1114" spans="1:26" s="271" customFormat="1">
      <c r="D1114" s="256"/>
    </row>
    <row r="1115" spans="1:26" s="271" customFormat="1">
      <c r="D1115" s="256"/>
    </row>
    <row r="1116" spans="1:26" s="130" customFormat="1">
      <c r="A1116" s="128"/>
      <c r="B1116" s="129" t="s">
        <v>820</v>
      </c>
      <c r="D1116" s="262"/>
      <c r="F1116" s="448">
        <f>SUM(G1119:G1121)</f>
        <v>26628600</v>
      </c>
      <c r="G1116" s="448"/>
      <c r="H1116" s="131" t="s">
        <v>529</v>
      </c>
    </row>
    <row r="1117" spans="1:26" s="130" customFormat="1">
      <c r="A1117" s="128"/>
      <c r="B1117" s="129" t="s">
        <v>869</v>
      </c>
      <c r="D1117" s="262"/>
      <c r="F1117" s="242">
        <v>26628600</v>
      </c>
      <c r="G1117" s="247" t="s">
        <v>529</v>
      </c>
      <c r="H1117" s="131"/>
    </row>
    <row r="1118" spans="1:26" ht="24.6" customHeight="1" outlineLevel="1">
      <c r="A1118" s="121"/>
      <c r="B1118" s="121"/>
      <c r="C1118" s="121" t="s">
        <v>989</v>
      </c>
      <c r="D1118" s="430" t="s">
        <v>1400</v>
      </c>
      <c r="E1118" s="430"/>
      <c r="F1118" s="430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</row>
    <row r="1119" spans="1:26">
      <c r="D1119" s="256" t="s">
        <v>1181</v>
      </c>
    </row>
    <row r="1120" spans="1:26">
      <c r="D1120" s="256" t="s">
        <v>1182</v>
      </c>
    </row>
    <row r="1121" spans="4:8">
      <c r="D1121" s="256" t="s">
        <v>1258</v>
      </c>
      <c r="G1121" s="133">
        <v>26628600</v>
      </c>
      <c r="H1121" s="138" t="s">
        <v>529</v>
      </c>
    </row>
  </sheetData>
  <mergeCells count="361">
    <mergeCell ref="D1091:E1091"/>
    <mergeCell ref="D1046:E1046"/>
    <mergeCell ref="D1055:F1055"/>
    <mergeCell ref="D1056:F1056"/>
    <mergeCell ref="D1035:E1035"/>
    <mergeCell ref="D1033:F1033"/>
    <mergeCell ref="D1060:E1060"/>
    <mergeCell ref="F1116:G1116"/>
    <mergeCell ref="D1080:E1080"/>
    <mergeCell ref="D1081:E1081"/>
    <mergeCell ref="D1083:E1083"/>
    <mergeCell ref="D1085:E1085"/>
    <mergeCell ref="D1086:E1086"/>
    <mergeCell ref="D1087:E1087"/>
    <mergeCell ref="D1089:E1089"/>
    <mergeCell ref="D1092:E1092"/>
    <mergeCell ref="D1093:E1093"/>
    <mergeCell ref="D1095:E1095"/>
    <mergeCell ref="D1075:E1075"/>
    <mergeCell ref="D1077:E1077"/>
    <mergeCell ref="D1078:E1078"/>
    <mergeCell ref="C988:D988"/>
    <mergeCell ref="C989:D989"/>
    <mergeCell ref="C990:D990"/>
    <mergeCell ref="C991:D991"/>
    <mergeCell ref="D1003:E1003"/>
    <mergeCell ref="D1024:E1024"/>
    <mergeCell ref="D1019:E1019"/>
    <mergeCell ref="D1021:E1021"/>
    <mergeCell ref="E995:F995"/>
    <mergeCell ref="E1027:F1027"/>
    <mergeCell ref="E1069:F1069"/>
    <mergeCell ref="E1074:F1074"/>
    <mergeCell ref="D1008:E1008"/>
    <mergeCell ref="D1030:F1030"/>
    <mergeCell ref="D1031:F1031"/>
    <mergeCell ref="D1004:E1004"/>
    <mergeCell ref="D1012:F1012"/>
    <mergeCell ref="D1076:E1076"/>
    <mergeCell ref="D961:F961"/>
    <mergeCell ref="C904:D904"/>
    <mergeCell ref="C906:D906"/>
    <mergeCell ref="C940:D940"/>
    <mergeCell ref="C942:D942"/>
    <mergeCell ref="C943:D943"/>
    <mergeCell ref="D956:E956"/>
    <mergeCell ref="D958:E958"/>
    <mergeCell ref="E975:F975"/>
    <mergeCell ref="F936:G936"/>
    <mergeCell ref="E974:F974"/>
    <mergeCell ref="E938:F938"/>
    <mergeCell ref="E939:F939"/>
    <mergeCell ref="E941:F941"/>
    <mergeCell ref="E944:F944"/>
    <mergeCell ref="E948:F948"/>
    <mergeCell ref="D959:E959"/>
    <mergeCell ref="E973:F973"/>
    <mergeCell ref="E937:F937"/>
    <mergeCell ref="E977:F977"/>
    <mergeCell ref="E982:F982"/>
    <mergeCell ref="E987:F987"/>
    <mergeCell ref="E993:F993"/>
    <mergeCell ref="E994:F994"/>
    <mergeCell ref="E686:F686"/>
    <mergeCell ref="C760:D760"/>
    <mergeCell ref="D654:E654"/>
    <mergeCell ref="D661:E661"/>
    <mergeCell ref="D666:F666"/>
    <mergeCell ref="D667:E667"/>
    <mergeCell ref="F900:G900"/>
    <mergeCell ref="E901:F901"/>
    <mergeCell ref="E902:F902"/>
    <mergeCell ref="B722:E723"/>
    <mergeCell ref="F723:G723"/>
    <mergeCell ref="E724:F724"/>
    <mergeCell ref="F685:G685"/>
    <mergeCell ref="D867:E867"/>
    <mergeCell ref="E794:F794"/>
    <mergeCell ref="E795:F795"/>
    <mergeCell ref="E797:F797"/>
    <mergeCell ref="E800:F800"/>
    <mergeCell ref="F829:G829"/>
    <mergeCell ref="E551:F551"/>
    <mergeCell ref="E555:F555"/>
    <mergeCell ref="D563:E563"/>
    <mergeCell ref="C550:D550"/>
    <mergeCell ref="C556:D556"/>
    <mergeCell ref="E581:F581"/>
    <mergeCell ref="E583:F583"/>
    <mergeCell ref="E587:F587"/>
    <mergeCell ref="F614:G614"/>
    <mergeCell ref="E558:F558"/>
    <mergeCell ref="E559:F559"/>
    <mergeCell ref="E560:F560"/>
    <mergeCell ref="F578:G578"/>
    <mergeCell ref="E579:F579"/>
    <mergeCell ref="E580:F580"/>
    <mergeCell ref="C582:D582"/>
    <mergeCell ref="C584:D584"/>
    <mergeCell ref="C585:D585"/>
    <mergeCell ref="C586:D586"/>
    <mergeCell ref="E412:F412"/>
    <mergeCell ref="F434:G434"/>
    <mergeCell ref="E435:F435"/>
    <mergeCell ref="E436:F436"/>
    <mergeCell ref="E437:F437"/>
    <mergeCell ref="E439:F439"/>
    <mergeCell ref="E512:F512"/>
    <mergeCell ref="E516:F516"/>
    <mergeCell ref="E517:F517"/>
    <mergeCell ref="E472:F472"/>
    <mergeCell ref="E473:F473"/>
    <mergeCell ref="F506:G506"/>
    <mergeCell ref="E507:F507"/>
    <mergeCell ref="E508:F508"/>
    <mergeCell ref="E509:F509"/>
    <mergeCell ref="E400:F400"/>
    <mergeCell ref="E401:F401"/>
    <mergeCell ref="E403:F403"/>
    <mergeCell ref="E406:F406"/>
    <mergeCell ref="E410:F410"/>
    <mergeCell ref="E411:F411"/>
    <mergeCell ref="E367:F367"/>
    <mergeCell ref="E370:F370"/>
    <mergeCell ref="E374:F374"/>
    <mergeCell ref="E378:F378"/>
    <mergeCell ref="F398:G398"/>
    <mergeCell ref="E399:F399"/>
    <mergeCell ref="E363:F363"/>
    <mergeCell ref="E364:F364"/>
    <mergeCell ref="E365:F365"/>
    <mergeCell ref="E292:F292"/>
    <mergeCell ref="E293:F293"/>
    <mergeCell ref="F326:G326"/>
    <mergeCell ref="E327:F327"/>
    <mergeCell ref="E328:F328"/>
    <mergeCell ref="E329:F329"/>
    <mergeCell ref="D337:E337"/>
    <mergeCell ref="C294:D294"/>
    <mergeCell ref="C295:D295"/>
    <mergeCell ref="C330:D330"/>
    <mergeCell ref="C331:D331"/>
    <mergeCell ref="C333:D333"/>
    <mergeCell ref="C334:D334"/>
    <mergeCell ref="D243:E243"/>
    <mergeCell ref="C258:D258"/>
    <mergeCell ref="C260:D260"/>
    <mergeCell ref="C261:D261"/>
    <mergeCell ref="D272:E272"/>
    <mergeCell ref="D241:F241"/>
    <mergeCell ref="E332:F332"/>
    <mergeCell ref="E336:F336"/>
    <mergeCell ref="F362:G362"/>
    <mergeCell ref="E262:F262"/>
    <mergeCell ref="E266:F266"/>
    <mergeCell ref="E267:F267"/>
    <mergeCell ref="E268:F268"/>
    <mergeCell ref="F290:G290"/>
    <mergeCell ref="E291:F291"/>
    <mergeCell ref="F254:G254"/>
    <mergeCell ref="E255:F255"/>
    <mergeCell ref="E256:F256"/>
    <mergeCell ref="E257:F257"/>
    <mergeCell ref="E259:F259"/>
    <mergeCell ref="E230:F230"/>
    <mergeCell ref="E233:F233"/>
    <mergeCell ref="E234:F234"/>
    <mergeCell ref="E235:F235"/>
    <mergeCell ref="E201:F201"/>
    <mergeCell ref="E202:F202"/>
    <mergeCell ref="F218:G218"/>
    <mergeCell ref="E219:F219"/>
    <mergeCell ref="E220:F220"/>
    <mergeCell ref="E221:F221"/>
    <mergeCell ref="E184:F184"/>
    <mergeCell ref="E185:F185"/>
    <mergeCell ref="E187:F187"/>
    <mergeCell ref="E192:F192"/>
    <mergeCell ref="E197:F197"/>
    <mergeCell ref="E200:F200"/>
    <mergeCell ref="E155:F155"/>
    <mergeCell ref="E160:F160"/>
    <mergeCell ref="E161:F161"/>
    <mergeCell ref="E162:F162"/>
    <mergeCell ref="F182:G182"/>
    <mergeCell ref="E183:F183"/>
    <mergeCell ref="E113:F113"/>
    <mergeCell ref="F146:G146"/>
    <mergeCell ref="E147:F147"/>
    <mergeCell ref="E148:F148"/>
    <mergeCell ref="E149:F149"/>
    <mergeCell ref="E151:F151"/>
    <mergeCell ref="E75:F75"/>
    <mergeCell ref="E76:F76"/>
    <mergeCell ref="E77:F77"/>
    <mergeCell ref="E81:F81"/>
    <mergeCell ref="E87:F87"/>
    <mergeCell ref="B111:E111"/>
    <mergeCell ref="F112:G112"/>
    <mergeCell ref="C79:D79"/>
    <mergeCell ref="C82:D82"/>
    <mergeCell ref="C83:D83"/>
    <mergeCell ref="C84:D84"/>
    <mergeCell ref="C85:D85"/>
    <mergeCell ref="C150:D150"/>
    <mergeCell ref="C78:E78"/>
    <mergeCell ref="D114:E114"/>
    <mergeCell ref="D115:E115"/>
    <mergeCell ref="C53:D53"/>
    <mergeCell ref="C54:D54"/>
    <mergeCell ref="E56:F56"/>
    <mergeCell ref="E57:F57"/>
    <mergeCell ref="E58:F58"/>
    <mergeCell ref="F74:G74"/>
    <mergeCell ref="E24:F24"/>
    <mergeCell ref="F38:G38"/>
    <mergeCell ref="E39:F39"/>
    <mergeCell ref="E40:F40"/>
    <mergeCell ref="E41:F41"/>
    <mergeCell ref="E43:F43"/>
    <mergeCell ref="D60:E60"/>
    <mergeCell ref="F5:G5"/>
    <mergeCell ref="E6:F6"/>
    <mergeCell ref="E7:F7"/>
    <mergeCell ref="E14:F14"/>
    <mergeCell ref="E20:F20"/>
    <mergeCell ref="B1:H1"/>
    <mergeCell ref="E47:F47"/>
    <mergeCell ref="E52:F52"/>
    <mergeCell ref="C46:D46"/>
    <mergeCell ref="C48:D48"/>
    <mergeCell ref="C49:D49"/>
    <mergeCell ref="C50:D50"/>
    <mergeCell ref="C51:D51"/>
    <mergeCell ref="D18:F18"/>
    <mergeCell ref="D22:F22"/>
    <mergeCell ref="D11:E11"/>
    <mergeCell ref="C152:D152"/>
    <mergeCell ref="C153:D153"/>
    <mergeCell ref="C154:D154"/>
    <mergeCell ref="C158:D158"/>
    <mergeCell ref="C186:D186"/>
    <mergeCell ref="C188:D188"/>
    <mergeCell ref="C189:D189"/>
    <mergeCell ref="C190:D190"/>
    <mergeCell ref="C191:D191"/>
    <mergeCell ref="C198:D198"/>
    <mergeCell ref="D203:E203"/>
    <mergeCell ref="D204:E204"/>
    <mergeCell ref="C222:D222"/>
    <mergeCell ref="C224:D224"/>
    <mergeCell ref="C225:D225"/>
    <mergeCell ref="C226:D226"/>
    <mergeCell ref="C229:D229"/>
    <mergeCell ref="E223:F223"/>
    <mergeCell ref="E227:F227"/>
    <mergeCell ref="C366:D366"/>
    <mergeCell ref="C368:D368"/>
    <mergeCell ref="C369:D369"/>
    <mergeCell ref="C375:D375"/>
    <mergeCell ref="C376:D376"/>
    <mergeCell ref="C402:D402"/>
    <mergeCell ref="C404:D404"/>
    <mergeCell ref="C405:D405"/>
    <mergeCell ref="C438:D438"/>
    <mergeCell ref="C440:D440"/>
    <mergeCell ref="C441:D441"/>
    <mergeCell ref="C474:D474"/>
    <mergeCell ref="C510:D510"/>
    <mergeCell ref="C513:D513"/>
    <mergeCell ref="C514:E514"/>
    <mergeCell ref="C546:D546"/>
    <mergeCell ref="C548:D548"/>
    <mergeCell ref="C549:D549"/>
    <mergeCell ref="E442:F442"/>
    <mergeCell ref="E446:F446"/>
    <mergeCell ref="E447:F447"/>
    <mergeCell ref="E448:F448"/>
    <mergeCell ref="F470:G470"/>
    <mergeCell ref="E471:F471"/>
    <mergeCell ref="E518:F518"/>
    <mergeCell ref="E521:F521"/>
    <mergeCell ref="F542:G542"/>
    <mergeCell ref="D523:E523"/>
    <mergeCell ref="D522:F522"/>
    <mergeCell ref="E543:F543"/>
    <mergeCell ref="E544:F544"/>
    <mergeCell ref="E545:F545"/>
    <mergeCell ref="E547:F547"/>
    <mergeCell ref="C618:D618"/>
    <mergeCell ref="C619:D619"/>
    <mergeCell ref="C620:D620"/>
    <mergeCell ref="C621:D621"/>
    <mergeCell ref="C623:D623"/>
    <mergeCell ref="E615:F615"/>
    <mergeCell ref="E616:F616"/>
    <mergeCell ref="D640:E640"/>
    <mergeCell ref="D656:E656"/>
    <mergeCell ref="E617:F617"/>
    <mergeCell ref="E622:F622"/>
    <mergeCell ref="E627:F627"/>
    <mergeCell ref="E631:F631"/>
    <mergeCell ref="E637:F637"/>
    <mergeCell ref="E638:F638"/>
    <mergeCell ref="C624:D624"/>
    <mergeCell ref="C625:D625"/>
    <mergeCell ref="C626:D626"/>
    <mergeCell ref="C632:D632"/>
    <mergeCell ref="C633:D633"/>
    <mergeCell ref="C634:D634"/>
    <mergeCell ref="C635:D635"/>
    <mergeCell ref="E639:F639"/>
    <mergeCell ref="E649:F649"/>
    <mergeCell ref="D657:E657"/>
    <mergeCell ref="D659:E659"/>
    <mergeCell ref="D665:E665"/>
    <mergeCell ref="E908:F908"/>
    <mergeCell ref="E909:F909"/>
    <mergeCell ref="E910:F910"/>
    <mergeCell ref="E914:F914"/>
    <mergeCell ref="F792:G792"/>
    <mergeCell ref="E793:F793"/>
    <mergeCell ref="F865:G865"/>
    <mergeCell ref="E866:F866"/>
    <mergeCell ref="E830:F830"/>
    <mergeCell ref="C762:D762"/>
    <mergeCell ref="C763:D763"/>
    <mergeCell ref="F756:G756"/>
    <mergeCell ref="E757:F757"/>
    <mergeCell ref="E764:F764"/>
    <mergeCell ref="E768:F768"/>
    <mergeCell ref="E769:F769"/>
    <mergeCell ref="E770:F770"/>
    <mergeCell ref="D771:E771"/>
    <mergeCell ref="D772:E772"/>
    <mergeCell ref="B797:C797"/>
    <mergeCell ref="C796:D796"/>
    <mergeCell ref="C798:D798"/>
    <mergeCell ref="D802:E802"/>
    <mergeCell ref="D1079:F1079"/>
    <mergeCell ref="D1118:F1118"/>
    <mergeCell ref="C978:E978"/>
    <mergeCell ref="E905:F905"/>
    <mergeCell ref="D1036:F1036"/>
    <mergeCell ref="D1064:F1064"/>
    <mergeCell ref="D415:E415"/>
    <mergeCell ref="D669:F669"/>
    <mergeCell ref="D774:F774"/>
    <mergeCell ref="D1020:E1020"/>
    <mergeCell ref="D1005:E1005"/>
    <mergeCell ref="D1016:E1016"/>
    <mergeCell ref="C976:D976"/>
    <mergeCell ref="D801:F801"/>
    <mergeCell ref="E758:F758"/>
    <mergeCell ref="E759:F759"/>
    <mergeCell ref="E761:F761"/>
    <mergeCell ref="E903:F903"/>
    <mergeCell ref="E949:F949"/>
    <mergeCell ref="E950:F950"/>
    <mergeCell ref="E954:F954"/>
    <mergeCell ref="F972:G972"/>
  </mergeCells>
  <pageMargins left="1.1811023622047245" right="0.59055118110236227" top="0.98425196850393704" bottom="0.59055118110236227" header="0.31496062992125984" footer="0.31496062992125984"/>
  <pageSetup paperSize="9" scale="80" firstPageNumber="31" orientation="portrait" useFirstPageNumber="1" r:id="rId1"/>
  <headerFooter>
    <oddHeader>&amp;C&amp;"TH SarabunPSK,ธรรมดา"&amp;16
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ACC26-74E2-4656-959D-B4E2C6925AED}">
  <dimension ref="A1:A3"/>
  <sheetViews>
    <sheetView workbookViewId="0">
      <selection activeCell="A2" sqref="A2:A5"/>
    </sheetView>
  </sheetViews>
  <sheetFormatPr defaultRowHeight="14.4"/>
  <cols>
    <col min="1" max="1" width="68.109375" customWidth="1"/>
  </cols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0F0EE-40D2-404E-8529-E33AB5390F99}">
  <dimension ref="A1:G222"/>
  <sheetViews>
    <sheetView view="pageLayout" zoomScale="80" zoomScaleNormal="100" zoomScalePageLayoutView="80" workbookViewId="0">
      <selection activeCell="G30" sqref="G30:G43"/>
    </sheetView>
  </sheetViews>
  <sheetFormatPr defaultColWidth="9.109375" defaultRowHeight="24.6"/>
  <cols>
    <col min="1" max="1" width="4" style="17" customWidth="1"/>
    <col min="2" max="2" width="10.5546875" style="32" bestFit="1" customWidth="1"/>
    <col min="3" max="3" width="42.109375" style="19" customWidth="1"/>
    <col min="4" max="4" width="9" style="18" customWidth="1"/>
    <col min="5" max="5" width="25.33203125" style="19" customWidth="1"/>
    <col min="6" max="6" width="11.44140625" style="18" customWidth="1"/>
    <col min="7" max="7" width="31.44140625" style="19" customWidth="1"/>
    <col min="8" max="16384" width="9.109375" style="5"/>
  </cols>
  <sheetData>
    <row r="1" spans="1:7" s="3" customFormat="1">
      <c r="A1" s="78" t="s">
        <v>110</v>
      </c>
      <c r="B1" s="79"/>
      <c r="C1" s="80"/>
      <c r="D1" s="1" t="s">
        <v>99</v>
      </c>
      <c r="E1" s="2" t="s">
        <v>100</v>
      </c>
      <c r="F1" s="1" t="s">
        <v>101</v>
      </c>
      <c r="G1" s="2" t="s">
        <v>111</v>
      </c>
    </row>
    <row r="2" spans="1:7">
      <c r="A2" s="46">
        <v>1</v>
      </c>
      <c r="B2" s="73" t="s">
        <v>0</v>
      </c>
      <c r="C2" s="74" t="s">
        <v>112</v>
      </c>
      <c r="D2" s="75"/>
      <c r="E2" s="74"/>
      <c r="F2" s="75"/>
      <c r="G2" s="74"/>
    </row>
    <row r="3" spans="1:7" ht="24" customHeight="1">
      <c r="A3" s="46">
        <v>1</v>
      </c>
      <c r="B3" s="47" t="s">
        <v>0</v>
      </c>
      <c r="C3" s="48" t="s">
        <v>113</v>
      </c>
      <c r="D3" s="49" t="s">
        <v>1</v>
      </c>
      <c r="E3" s="48" t="s">
        <v>2</v>
      </c>
      <c r="F3" s="50" t="s">
        <v>114</v>
      </c>
      <c r="G3" s="51" t="s">
        <v>115</v>
      </c>
    </row>
    <row r="4" spans="1:7" ht="24" customHeight="1">
      <c r="A4" s="46">
        <v>1</v>
      </c>
      <c r="B4" s="47" t="s">
        <v>0</v>
      </c>
      <c r="C4" s="48" t="s">
        <v>116</v>
      </c>
      <c r="D4" s="49" t="s">
        <v>1</v>
      </c>
      <c r="E4" s="48" t="s">
        <v>2</v>
      </c>
      <c r="F4" s="50" t="s">
        <v>114</v>
      </c>
      <c r="G4" s="51" t="s">
        <v>115</v>
      </c>
    </row>
    <row r="5" spans="1:7" ht="24" customHeight="1">
      <c r="A5" s="46">
        <v>1</v>
      </c>
      <c r="B5" s="47" t="s">
        <v>0</v>
      </c>
      <c r="C5" s="48" t="s">
        <v>117</v>
      </c>
      <c r="D5" s="49" t="s">
        <v>1</v>
      </c>
      <c r="E5" s="48" t="s">
        <v>2</v>
      </c>
      <c r="F5" s="50" t="s">
        <v>114</v>
      </c>
      <c r="G5" s="51" t="s">
        <v>115</v>
      </c>
    </row>
    <row r="6" spans="1:7" ht="24" customHeight="1">
      <c r="A6" s="46">
        <v>1</v>
      </c>
      <c r="B6" s="47" t="s">
        <v>0</v>
      </c>
      <c r="C6" s="48" t="s">
        <v>118</v>
      </c>
      <c r="D6" s="49" t="s">
        <v>1</v>
      </c>
      <c r="E6" s="48" t="s">
        <v>2</v>
      </c>
      <c r="F6" s="50" t="s">
        <v>114</v>
      </c>
      <c r="G6" s="51" t="s">
        <v>115</v>
      </c>
    </row>
    <row r="7" spans="1:7" ht="24" customHeight="1">
      <c r="A7" s="46">
        <v>1</v>
      </c>
      <c r="B7" s="47" t="s">
        <v>0</v>
      </c>
      <c r="C7" s="48" t="s">
        <v>119</v>
      </c>
      <c r="D7" s="49" t="s">
        <v>1</v>
      </c>
      <c r="E7" s="48" t="s">
        <v>2</v>
      </c>
      <c r="F7" s="50" t="s">
        <v>114</v>
      </c>
      <c r="G7" s="51" t="s">
        <v>115</v>
      </c>
    </row>
    <row r="8" spans="1:7" ht="49.2">
      <c r="A8" s="52">
        <v>2</v>
      </c>
      <c r="B8" s="73" t="s">
        <v>3</v>
      </c>
      <c r="C8" s="74" t="s">
        <v>120</v>
      </c>
      <c r="D8" s="75"/>
      <c r="E8" s="74"/>
      <c r="F8" s="75"/>
      <c r="G8" s="74"/>
    </row>
    <row r="9" spans="1:7">
      <c r="A9" s="52">
        <v>2</v>
      </c>
      <c r="B9" s="53" t="s">
        <v>3</v>
      </c>
      <c r="C9" s="54" t="s">
        <v>116</v>
      </c>
      <c r="D9" s="55" t="s">
        <v>1</v>
      </c>
      <c r="E9" s="54" t="s">
        <v>2</v>
      </c>
      <c r="F9" s="50" t="s">
        <v>121</v>
      </c>
      <c r="G9" s="56" t="s">
        <v>122</v>
      </c>
    </row>
    <row r="10" spans="1:7">
      <c r="A10" s="52">
        <v>2</v>
      </c>
      <c r="B10" s="53" t="s">
        <v>3</v>
      </c>
      <c r="C10" s="54" t="s">
        <v>123</v>
      </c>
      <c r="D10" s="55" t="s">
        <v>1</v>
      </c>
      <c r="E10" s="54" t="s">
        <v>2</v>
      </c>
      <c r="F10" s="50" t="s">
        <v>121</v>
      </c>
      <c r="G10" s="56" t="s">
        <v>122</v>
      </c>
    </row>
    <row r="11" spans="1:7">
      <c r="A11" s="52">
        <v>2</v>
      </c>
      <c r="B11" s="53" t="s">
        <v>3</v>
      </c>
      <c r="C11" s="54" t="s">
        <v>124</v>
      </c>
      <c r="D11" s="55" t="s">
        <v>1</v>
      </c>
      <c r="E11" s="54" t="s">
        <v>2</v>
      </c>
      <c r="F11" s="50" t="s">
        <v>121</v>
      </c>
      <c r="G11" s="56" t="s">
        <v>122</v>
      </c>
    </row>
    <row r="12" spans="1:7" ht="24" customHeight="1">
      <c r="A12" s="52">
        <v>2</v>
      </c>
      <c r="B12" s="53" t="s">
        <v>3</v>
      </c>
      <c r="C12" s="57" t="s">
        <v>125</v>
      </c>
      <c r="D12" s="58" t="s">
        <v>1</v>
      </c>
      <c r="E12" s="57" t="s">
        <v>2</v>
      </c>
      <c r="F12" s="59" t="s">
        <v>121</v>
      </c>
      <c r="G12" s="60" t="s">
        <v>122</v>
      </c>
    </row>
    <row r="13" spans="1:7" ht="73.8">
      <c r="A13" s="52">
        <v>2</v>
      </c>
      <c r="B13" s="53" t="s">
        <v>3</v>
      </c>
      <c r="C13" s="61" t="s">
        <v>126</v>
      </c>
      <c r="D13" s="55" t="s">
        <v>1</v>
      </c>
      <c r="E13" s="54" t="s">
        <v>2</v>
      </c>
      <c r="F13" s="50" t="s">
        <v>121</v>
      </c>
      <c r="G13" s="56" t="s">
        <v>122</v>
      </c>
    </row>
    <row r="14" spans="1:7" ht="24" customHeight="1">
      <c r="A14" s="4">
        <v>3</v>
      </c>
      <c r="B14" s="73" t="s">
        <v>4</v>
      </c>
      <c r="C14" s="74" t="s">
        <v>127</v>
      </c>
      <c r="D14" s="75"/>
      <c r="E14" s="74"/>
      <c r="F14" s="75" t="s">
        <v>399</v>
      </c>
      <c r="G14" s="74" t="s">
        <v>400</v>
      </c>
    </row>
    <row r="15" spans="1:7" ht="24" customHeight="1">
      <c r="A15" s="4">
        <v>3</v>
      </c>
      <c r="B15" s="24" t="s">
        <v>4</v>
      </c>
      <c r="C15" s="25" t="s">
        <v>128</v>
      </c>
      <c r="D15" s="26" t="s">
        <v>5</v>
      </c>
      <c r="E15" s="25" t="s">
        <v>6</v>
      </c>
      <c r="F15" s="62" t="s">
        <v>81</v>
      </c>
      <c r="G15" s="63" t="s">
        <v>129</v>
      </c>
    </row>
    <row r="16" spans="1:7">
      <c r="A16" s="4">
        <v>3</v>
      </c>
      <c r="B16" s="24" t="s">
        <v>4</v>
      </c>
      <c r="C16" s="27"/>
      <c r="D16" s="28"/>
      <c r="E16" s="27"/>
      <c r="F16" s="62" t="s">
        <v>130</v>
      </c>
      <c r="G16" s="64" t="s">
        <v>131</v>
      </c>
    </row>
    <row r="17" spans="1:7">
      <c r="A17" s="4">
        <v>4</v>
      </c>
      <c r="B17" s="73" t="s">
        <v>7</v>
      </c>
      <c r="C17" s="74" t="s">
        <v>132</v>
      </c>
      <c r="D17" s="75"/>
      <c r="E17" s="74"/>
      <c r="F17" s="75" t="s">
        <v>401</v>
      </c>
      <c r="G17" s="74" t="s">
        <v>402</v>
      </c>
    </row>
    <row r="18" spans="1:7" ht="49.2">
      <c r="A18" s="4">
        <v>4</v>
      </c>
      <c r="B18" s="24" t="s">
        <v>7</v>
      </c>
      <c r="C18" s="11" t="s">
        <v>133</v>
      </c>
      <c r="D18" s="10" t="s">
        <v>14</v>
      </c>
      <c r="E18" s="15" t="s">
        <v>15</v>
      </c>
      <c r="F18" s="69" t="s">
        <v>91</v>
      </c>
      <c r="G18" s="70" t="s">
        <v>134</v>
      </c>
    </row>
    <row r="19" spans="1:7">
      <c r="A19" s="4">
        <v>4</v>
      </c>
      <c r="B19" s="24" t="s">
        <v>7</v>
      </c>
      <c r="C19" s="11" t="s">
        <v>135</v>
      </c>
      <c r="D19" s="10" t="s">
        <v>1</v>
      </c>
      <c r="E19" s="11" t="s">
        <v>2</v>
      </c>
      <c r="F19" s="69" t="s">
        <v>136</v>
      </c>
      <c r="G19" s="63" t="s">
        <v>137</v>
      </c>
    </row>
    <row r="20" spans="1:7">
      <c r="A20" s="4">
        <v>4</v>
      </c>
      <c r="B20" s="24" t="s">
        <v>7</v>
      </c>
      <c r="C20" s="25" t="s">
        <v>138</v>
      </c>
      <c r="D20" s="26" t="s">
        <v>12</v>
      </c>
      <c r="E20" s="25" t="s">
        <v>13</v>
      </c>
      <c r="F20" s="62" t="s">
        <v>130</v>
      </c>
      <c r="G20" s="63" t="s">
        <v>131</v>
      </c>
    </row>
    <row r="21" spans="1:7">
      <c r="A21" s="4">
        <v>4</v>
      </c>
      <c r="B21" s="24" t="s">
        <v>7</v>
      </c>
      <c r="C21" s="27"/>
      <c r="D21" s="28"/>
      <c r="E21" s="27"/>
      <c r="F21" s="62" t="s">
        <v>8</v>
      </c>
      <c r="G21" s="63" t="s">
        <v>139</v>
      </c>
    </row>
    <row r="22" spans="1:7">
      <c r="A22" s="4">
        <v>4</v>
      </c>
      <c r="B22" s="24" t="s">
        <v>7</v>
      </c>
      <c r="C22" s="11" t="s">
        <v>140</v>
      </c>
      <c r="D22" s="10" t="s">
        <v>16</v>
      </c>
      <c r="E22" s="11" t="s">
        <v>17</v>
      </c>
      <c r="F22" s="62" t="s">
        <v>141</v>
      </c>
      <c r="G22" s="63" t="s">
        <v>142</v>
      </c>
    </row>
    <row r="23" spans="1:7">
      <c r="A23" s="4">
        <v>4</v>
      </c>
      <c r="B23" s="24" t="s">
        <v>7</v>
      </c>
      <c r="C23" s="25" t="s">
        <v>143</v>
      </c>
      <c r="D23" s="26" t="s">
        <v>8</v>
      </c>
      <c r="E23" s="25" t="s">
        <v>9</v>
      </c>
      <c r="F23" s="71" t="s">
        <v>144</v>
      </c>
      <c r="G23" s="64" t="s">
        <v>145</v>
      </c>
    </row>
    <row r="24" spans="1:7" ht="24" customHeight="1">
      <c r="A24" s="4">
        <v>4</v>
      </c>
      <c r="B24" s="24" t="s">
        <v>7</v>
      </c>
      <c r="C24" s="27"/>
      <c r="D24" s="28"/>
      <c r="E24" s="27"/>
      <c r="F24" s="62" t="s">
        <v>146</v>
      </c>
      <c r="G24" s="63" t="s">
        <v>147</v>
      </c>
    </row>
    <row r="25" spans="1:7">
      <c r="A25" s="4">
        <v>4</v>
      </c>
      <c r="B25" s="24" t="s">
        <v>7</v>
      </c>
      <c r="C25" s="11" t="s">
        <v>148</v>
      </c>
      <c r="D25" s="10" t="s">
        <v>10</v>
      </c>
      <c r="E25" s="11" t="s">
        <v>11</v>
      </c>
      <c r="F25" s="62" t="s">
        <v>93</v>
      </c>
      <c r="G25" s="63" t="s">
        <v>149</v>
      </c>
    </row>
    <row r="26" spans="1:7">
      <c r="A26" s="4">
        <v>4</v>
      </c>
      <c r="B26" s="24" t="s">
        <v>7</v>
      </c>
      <c r="C26" s="11" t="s">
        <v>150</v>
      </c>
      <c r="D26" s="10" t="s">
        <v>18</v>
      </c>
      <c r="E26" s="11" t="s">
        <v>19</v>
      </c>
      <c r="F26" s="62" t="s">
        <v>88</v>
      </c>
      <c r="G26" s="72" t="s">
        <v>151</v>
      </c>
    </row>
    <row r="27" spans="1:7" ht="24" customHeight="1">
      <c r="A27" s="4">
        <v>4</v>
      </c>
      <c r="B27" s="24" t="s">
        <v>7</v>
      </c>
      <c r="C27" s="11" t="s">
        <v>152</v>
      </c>
      <c r="D27" s="10" t="s">
        <v>20</v>
      </c>
      <c r="E27" s="15" t="s">
        <v>21</v>
      </c>
      <c r="F27" s="62" t="s">
        <v>94</v>
      </c>
      <c r="G27" s="72" t="s">
        <v>153</v>
      </c>
    </row>
    <row r="28" spans="1:7">
      <c r="A28" s="4">
        <v>4</v>
      </c>
      <c r="B28" s="24" t="s">
        <v>7</v>
      </c>
      <c r="C28" s="11" t="s">
        <v>154</v>
      </c>
      <c r="D28" s="10" t="s">
        <v>22</v>
      </c>
      <c r="E28" s="11" t="s">
        <v>23</v>
      </c>
      <c r="F28" s="62" t="s">
        <v>155</v>
      </c>
      <c r="G28" s="63" t="s">
        <v>156</v>
      </c>
    </row>
    <row r="29" spans="1:7">
      <c r="A29" s="4">
        <v>5</v>
      </c>
      <c r="B29" s="73" t="s">
        <v>24</v>
      </c>
      <c r="C29" s="74" t="s">
        <v>157</v>
      </c>
      <c r="D29" s="75"/>
      <c r="E29" s="74"/>
      <c r="F29" s="75" t="s">
        <v>457</v>
      </c>
      <c r="G29" s="74" t="s">
        <v>458</v>
      </c>
    </row>
    <row r="30" spans="1:7" ht="49.2">
      <c r="A30" s="4">
        <v>5</v>
      </c>
      <c r="B30" s="24" t="s">
        <v>24</v>
      </c>
      <c r="C30" s="11" t="s">
        <v>158</v>
      </c>
      <c r="D30" s="10" t="s">
        <v>25</v>
      </c>
      <c r="E30" s="66" t="s">
        <v>26</v>
      </c>
      <c r="F30" s="9" t="s">
        <v>81</v>
      </c>
      <c r="G30" s="22" t="s">
        <v>129</v>
      </c>
    </row>
    <row r="31" spans="1:7">
      <c r="A31" s="4">
        <v>5</v>
      </c>
      <c r="B31" s="24" t="s">
        <v>24</v>
      </c>
      <c r="C31" s="27"/>
      <c r="D31" s="28"/>
      <c r="E31" s="65"/>
      <c r="F31" s="9" t="s">
        <v>91</v>
      </c>
      <c r="G31" s="21" t="s">
        <v>134</v>
      </c>
    </row>
    <row r="32" spans="1:7" ht="49.2">
      <c r="A32" s="4">
        <v>5</v>
      </c>
      <c r="B32" s="24" t="s">
        <v>24</v>
      </c>
      <c r="C32" s="11" t="s">
        <v>159</v>
      </c>
      <c r="D32" s="10" t="s">
        <v>27</v>
      </c>
      <c r="E32" s="66" t="s">
        <v>28</v>
      </c>
      <c r="F32" s="9" t="s">
        <v>160</v>
      </c>
      <c r="G32" s="21" t="s">
        <v>159</v>
      </c>
    </row>
    <row r="33" spans="1:7" ht="49.2">
      <c r="A33" s="4">
        <v>5</v>
      </c>
      <c r="B33" s="24" t="s">
        <v>24</v>
      </c>
      <c r="C33" s="11" t="s">
        <v>161</v>
      </c>
      <c r="D33" s="10" t="s">
        <v>29</v>
      </c>
      <c r="E33" s="66" t="s">
        <v>30</v>
      </c>
      <c r="F33" s="9" t="s">
        <v>162</v>
      </c>
      <c r="G33" s="21" t="s">
        <v>161</v>
      </c>
    </row>
    <row r="34" spans="1:7" ht="73.8">
      <c r="A34" s="4">
        <v>5</v>
      </c>
      <c r="B34" s="24" t="s">
        <v>24</v>
      </c>
      <c r="C34" s="11" t="s">
        <v>163</v>
      </c>
      <c r="D34" s="10" t="s">
        <v>31</v>
      </c>
      <c r="E34" s="66" t="s">
        <v>32</v>
      </c>
      <c r="F34" s="9" t="s">
        <v>164</v>
      </c>
      <c r="G34" s="21" t="s">
        <v>163</v>
      </c>
    </row>
    <row r="35" spans="1:7" ht="73.8">
      <c r="A35" s="4">
        <v>5</v>
      </c>
      <c r="B35" s="24" t="s">
        <v>24</v>
      </c>
      <c r="C35" s="11" t="s">
        <v>165</v>
      </c>
      <c r="D35" s="10" t="s">
        <v>33</v>
      </c>
      <c r="E35" s="66" t="s">
        <v>166</v>
      </c>
      <c r="F35" s="9" t="s">
        <v>167</v>
      </c>
      <c r="G35" s="21" t="s">
        <v>165</v>
      </c>
    </row>
    <row r="36" spans="1:7" ht="73.8">
      <c r="A36" s="4">
        <v>5</v>
      </c>
      <c r="B36" s="24" t="s">
        <v>24</v>
      </c>
      <c r="C36" s="8" t="s">
        <v>168</v>
      </c>
      <c r="D36" s="7" t="s">
        <v>34</v>
      </c>
      <c r="E36" s="65" t="s">
        <v>35</v>
      </c>
      <c r="F36" s="14" t="s">
        <v>169</v>
      </c>
      <c r="G36" s="29" t="s">
        <v>168</v>
      </c>
    </row>
    <row r="37" spans="1:7" ht="49.2">
      <c r="A37" s="4">
        <v>5</v>
      </c>
      <c r="B37" s="24" t="s">
        <v>24</v>
      </c>
      <c r="C37" s="11" t="s">
        <v>170</v>
      </c>
      <c r="D37" s="10" t="s">
        <v>36</v>
      </c>
      <c r="E37" s="66" t="s">
        <v>37</v>
      </c>
      <c r="F37" s="9" t="s">
        <v>171</v>
      </c>
      <c r="G37" s="21" t="s">
        <v>170</v>
      </c>
    </row>
    <row r="38" spans="1:7" ht="49.2">
      <c r="A38" s="4">
        <v>5</v>
      </c>
      <c r="B38" s="24" t="s">
        <v>24</v>
      </c>
      <c r="C38" s="8" t="s">
        <v>172</v>
      </c>
      <c r="D38" s="7" t="s">
        <v>38</v>
      </c>
      <c r="E38" s="65" t="s">
        <v>39</v>
      </c>
      <c r="F38" s="12" t="s">
        <v>173</v>
      </c>
      <c r="G38" s="13" t="s">
        <v>172</v>
      </c>
    </row>
    <row r="39" spans="1:7" ht="49.2">
      <c r="A39" s="4">
        <v>5</v>
      </c>
      <c r="B39" s="24" t="s">
        <v>24</v>
      </c>
      <c r="C39" s="66" t="s">
        <v>174</v>
      </c>
      <c r="D39" s="10" t="s">
        <v>40</v>
      </c>
      <c r="E39" s="66" t="s">
        <v>41</v>
      </c>
      <c r="F39" s="9" t="s">
        <v>175</v>
      </c>
      <c r="G39" s="21" t="s">
        <v>176</v>
      </c>
    </row>
    <row r="40" spans="1:7" ht="24" customHeight="1">
      <c r="A40" s="4">
        <v>5</v>
      </c>
      <c r="B40" s="24" t="s">
        <v>24</v>
      </c>
      <c r="C40" s="66" t="s">
        <v>177</v>
      </c>
      <c r="D40" s="10" t="s">
        <v>42</v>
      </c>
      <c r="E40" s="66" t="s">
        <v>178</v>
      </c>
      <c r="F40" s="9" t="s">
        <v>179</v>
      </c>
      <c r="G40" s="21" t="s">
        <v>180</v>
      </c>
    </row>
    <row r="41" spans="1:7" ht="73.8">
      <c r="A41" s="4">
        <v>5</v>
      </c>
      <c r="B41" s="24" t="s">
        <v>24</v>
      </c>
      <c r="C41" s="11" t="s">
        <v>181</v>
      </c>
      <c r="D41" s="10" t="s">
        <v>43</v>
      </c>
      <c r="E41" s="66" t="s">
        <v>44</v>
      </c>
      <c r="F41" s="9" t="s">
        <v>182</v>
      </c>
      <c r="G41" s="21" t="s">
        <v>181</v>
      </c>
    </row>
    <row r="42" spans="1:7" ht="49.2">
      <c r="A42" s="4">
        <v>5</v>
      </c>
      <c r="B42" s="24" t="s">
        <v>24</v>
      </c>
      <c r="C42" s="11" t="s">
        <v>183</v>
      </c>
      <c r="D42" s="10" t="s">
        <v>45</v>
      </c>
      <c r="E42" s="66" t="s">
        <v>46</v>
      </c>
      <c r="F42" s="9" t="s">
        <v>184</v>
      </c>
      <c r="G42" s="21" t="s">
        <v>183</v>
      </c>
    </row>
    <row r="43" spans="1:7" ht="24" customHeight="1">
      <c r="A43" s="4">
        <v>5</v>
      </c>
      <c r="B43" s="24" t="s">
        <v>24</v>
      </c>
      <c r="C43" s="11" t="s">
        <v>185</v>
      </c>
      <c r="D43" s="10" t="s">
        <v>47</v>
      </c>
      <c r="E43" s="66" t="s">
        <v>186</v>
      </c>
      <c r="F43" s="9" t="s">
        <v>187</v>
      </c>
      <c r="G43" s="21" t="s">
        <v>185</v>
      </c>
    </row>
    <row r="44" spans="1:7">
      <c r="A44" s="6">
        <v>6</v>
      </c>
      <c r="B44" s="73" t="s">
        <v>48</v>
      </c>
      <c r="C44" s="74" t="s">
        <v>188</v>
      </c>
      <c r="D44" s="75"/>
      <c r="E44" s="74"/>
      <c r="F44" s="75" t="s">
        <v>403</v>
      </c>
      <c r="G44" s="74" t="s">
        <v>404</v>
      </c>
    </row>
    <row r="45" spans="1:7" ht="24" customHeight="1">
      <c r="A45" s="6">
        <v>6</v>
      </c>
      <c r="B45" s="20" t="s">
        <v>48</v>
      </c>
      <c r="C45" s="25" t="s">
        <v>158</v>
      </c>
      <c r="D45" s="26" t="s">
        <v>25</v>
      </c>
      <c r="E45" s="449" t="s">
        <v>26</v>
      </c>
      <c r="F45" s="9" t="s">
        <v>81</v>
      </c>
      <c r="G45" s="22" t="s">
        <v>129</v>
      </c>
    </row>
    <row r="46" spans="1:7">
      <c r="A46" s="6">
        <v>6</v>
      </c>
      <c r="B46" s="20" t="s">
        <v>48</v>
      </c>
      <c r="C46" s="27"/>
      <c r="D46" s="28"/>
      <c r="E46" s="450"/>
      <c r="F46" s="9" t="s">
        <v>189</v>
      </c>
      <c r="G46" s="21" t="s">
        <v>190</v>
      </c>
    </row>
    <row r="47" spans="1:7" ht="24" customHeight="1">
      <c r="A47" s="6">
        <v>6</v>
      </c>
      <c r="B47" s="20" t="s">
        <v>48</v>
      </c>
      <c r="C47" s="27"/>
      <c r="D47" s="28"/>
      <c r="E47" s="8"/>
      <c r="F47" s="14" t="s">
        <v>191</v>
      </c>
      <c r="G47" s="29" t="s">
        <v>192</v>
      </c>
    </row>
    <row r="48" spans="1:7" ht="24" customHeight="1">
      <c r="A48" s="6"/>
      <c r="B48" s="20"/>
      <c r="C48" s="27"/>
      <c r="D48" s="28"/>
      <c r="E48" s="65"/>
      <c r="F48" s="81" t="s">
        <v>405</v>
      </c>
      <c r="G48" s="82" t="s">
        <v>406</v>
      </c>
    </row>
    <row r="49" spans="1:7" ht="24" customHeight="1">
      <c r="A49" s="6">
        <v>6</v>
      </c>
      <c r="B49" s="20" t="s">
        <v>48</v>
      </c>
      <c r="C49" s="25" t="s">
        <v>193</v>
      </c>
      <c r="D49" s="26" t="s">
        <v>63</v>
      </c>
      <c r="E49" s="25" t="s">
        <v>64</v>
      </c>
      <c r="F49" s="9" t="s">
        <v>81</v>
      </c>
      <c r="G49" s="22" t="s">
        <v>129</v>
      </c>
    </row>
    <row r="50" spans="1:7" ht="24" customHeight="1">
      <c r="A50" s="6">
        <v>6</v>
      </c>
      <c r="B50" s="20" t="s">
        <v>48</v>
      </c>
      <c r="C50" s="27"/>
      <c r="D50" s="28"/>
      <c r="E50" s="27"/>
      <c r="F50" s="9" t="s">
        <v>194</v>
      </c>
      <c r="G50" s="21" t="s">
        <v>195</v>
      </c>
    </row>
    <row r="51" spans="1:7">
      <c r="A51" s="6">
        <v>6</v>
      </c>
      <c r="B51" s="20" t="s">
        <v>48</v>
      </c>
      <c r="C51" s="27"/>
      <c r="D51" s="28"/>
      <c r="E51" s="8"/>
      <c r="F51" s="14" t="s">
        <v>196</v>
      </c>
      <c r="G51" s="29" t="s">
        <v>197</v>
      </c>
    </row>
    <row r="52" spans="1:7">
      <c r="A52" s="6"/>
      <c r="B52" s="20"/>
      <c r="C52" s="27"/>
      <c r="D52" s="28"/>
      <c r="E52" s="65"/>
      <c r="F52" s="81" t="s">
        <v>407</v>
      </c>
      <c r="G52" s="82" t="s">
        <v>408</v>
      </c>
    </row>
    <row r="53" spans="1:7">
      <c r="A53" s="6">
        <v>6</v>
      </c>
      <c r="B53" s="20" t="s">
        <v>48</v>
      </c>
      <c r="C53" s="27" t="s">
        <v>198</v>
      </c>
      <c r="D53" s="28" t="s">
        <v>65</v>
      </c>
      <c r="E53" s="27" t="s">
        <v>66</v>
      </c>
      <c r="F53" s="14" t="s">
        <v>8</v>
      </c>
      <c r="G53" s="29" t="s">
        <v>139</v>
      </c>
    </row>
    <row r="54" spans="1:7">
      <c r="A54" s="6">
        <v>6</v>
      </c>
      <c r="B54" s="20" t="s">
        <v>48</v>
      </c>
      <c r="C54" s="27"/>
      <c r="D54" s="28"/>
      <c r="E54" s="27"/>
      <c r="F54" s="9" t="s">
        <v>81</v>
      </c>
      <c r="G54" s="22" t="s">
        <v>129</v>
      </c>
    </row>
    <row r="55" spans="1:7">
      <c r="A55" s="6">
        <v>6</v>
      </c>
      <c r="B55" s="20" t="s">
        <v>48</v>
      </c>
      <c r="C55" s="27"/>
      <c r="D55" s="28"/>
      <c r="E55" s="27"/>
      <c r="F55" s="9" t="s">
        <v>25</v>
      </c>
      <c r="G55" s="21" t="s">
        <v>199</v>
      </c>
    </row>
    <row r="56" spans="1:7" ht="49.2">
      <c r="A56" s="6">
        <v>6</v>
      </c>
      <c r="B56" s="20" t="s">
        <v>48</v>
      </c>
      <c r="C56" s="27"/>
      <c r="D56" s="28"/>
      <c r="E56" s="27"/>
      <c r="F56" s="9" t="s">
        <v>200</v>
      </c>
      <c r="G56" s="21" t="s">
        <v>201</v>
      </c>
    </row>
    <row r="57" spans="1:7">
      <c r="A57" s="6">
        <v>6</v>
      </c>
      <c r="B57" s="20" t="s">
        <v>48</v>
      </c>
      <c r="C57" s="27"/>
      <c r="D57" s="28"/>
      <c r="E57" s="27"/>
      <c r="F57" s="9" t="s">
        <v>202</v>
      </c>
      <c r="G57" s="21" t="s">
        <v>203</v>
      </c>
    </row>
    <row r="58" spans="1:7">
      <c r="A58" s="6">
        <v>6</v>
      </c>
      <c r="B58" s="20" t="s">
        <v>48</v>
      </c>
      <c r="C58" s="27"/>
      <c r="D58" s="28"/>
      <c r="E58" s="27"/>
      <c r="F58" s="9" t="s">
        <v>204</v>
      </c>
      <c r="G58" s="22" t="s">
        <v>205</v>
      </c>
    </row>
    <row r="59" spans="1:7">
      <c r="A59" s="6">
        <v>6</v>
      </c>
      <c r="B59" s="20" t="s">
        <v>48</v>
      </c>
      <c r="C59" s="27"/>
      <c r="D59" s="28"/>
      <c r="E59" s="27"/>
      <c r="F59" s="9" t="s">
        <v>196</v>
      </c>
      <c r="G59" s="21" t="s">
        <v>197</v>
      </c>
    </row>
    <row r="60" spans="1:7" ht="24" customHeight="1">
      <c r="A60" s="6">
        <v>6</v>
      </c>
      <c r="B60" s="20" t="s">
        <v>48</v>
      </c>
      <c r="C60" s="27"/>
      <c r="D60" s="28"/>
      <c r="E60" s="27"/>
      <c r="F60" s="14" t="s">
        <v>191</v>
      </c>
      <c r="G60" s="29" t="s">
        <v>192</v>
      </c>
    </row>
    <row r="61" spans="1:7" ht="24" customHeight="1">
      <c r="A61" s="6"/>
      <c r="B61" s="20"/>
      <c r="C61" s="27"/>
      <c r="D61" s="28"/>
      <c r="E61" s="27"/>
      <c r="F61" s="81" t="s">
        <v>409</v>
      </c>
      <c r="G61" s="82" t="s">
        <v>410</v>
      </c>
    </row>
    <row r="62" spans="1:7">
      <c r="A62" s="6">
        <v>6</v>
      </c>
      <c r="B62" s="20" t="s">
        <v>48</v>
      </c>
      <c r="C62" s="8" t="s">
        <v>206</v>
      </c>
      <c r="D62" s="7" t="s">
        <v>67</v>
      </c>
      <c r="E62" s="8" t="s">
        <v>68</v>
      </c>
      <c r="F62" s="14" t="s">
        <v>81</v>
      </c>
      <c r="G62" s="23" t="s">
        <v>129</v>
      </c>
    </row>
    <row r="63" spans="1:7">
      <c r="A63" s="6">
        <v>6</v>
      </c>
      <c r="B63" s="20" t="s">
        <v>48</v>
      </c>
      <c r="C63" s="8"/>
      <c r="D63" s="7"/>
      <c r="E63" s="8"/>
      <c r="F63" s="9" t="s">
        <v>207</v>
      </c>
      <c r="G63" s="21" t="s">
        <v>208</v>
      </c>
    </row>
    <row r="64" spans="1:7" ht="49.2">
      <c r="A64" s="6">
        <v>6</v>
      </c>
      <c r="B64" s="20" t="s">
        <v>48</v>
      </c>
      <c r="C64" s="8"/>
      <c r="D64" s="7"/>
      <c r="E64" s="8"/>
      <c r="F64" s="14" t="s">
        <v>209</v>
      </c>
      <c r="G64" s="29" t="s">
        <v>210</v>
      </c>
    </row>
    <row r="65" spans="1:7">
      <c r="A65" s="6">
        <v>6</v>
      </c>
      <c r="B65" s="20" t="s">
        <v>48</v>
      </c>
      <c r="C65" s="8"/>
      <c r="D65" s="7"/>
      <c r="E65" s="8"/>
      <c r="F65" s="9" t="s">
        <v>211</v>
      </c>
      <c r="G65" s="22" t="s">
        <v>212</v>
      </c>
    </row>
    <row r="66" spans="1:7">
      <c r="A66" s="6">
        <v>6</v>
      </c>
      <c r="B66" s="20" t="s">
        <v>48</v>
      </c>
      <c r="C66" s="8"/>
      <c r="D66" s="7"/>
      <c r="E66" s="8"/>
      <c r="F66" s="14" t="s">
        <v>213</v>
      </c>
      <c r="G66" s="29" t="s">
        <v>214</v>
      </c>
    </row>
    <row r="67" spans="1:7">
      <c r="A67" s="6"/>
      <c r="B67" s="20"/>
      <c r="C67" s="65"/>
      <c r="D67" s="68"/>
      <c r="E67" s="65"/>
      <c r="F67" s="81" t="s">
        <v>411</v>
      </c>
      <c r="G67" s="82" t="s">
        <v>412</v>
      </c>
    </row>
    <row r="68" spans="1:7">
      <c r="A68" s="6">
        <v>6</v>
      </c>
      <c r="B68" s="20" t="s">
        <v>48</v>
      </c>
      <c r="C68" s="450" t="s">
        <v>215</v>
      </c>
      <c r="D68" s="28" t="s">
        <v>71</v>
      </c>
      <c r="E68" s="450" t="s">
        <v>216</v>
      </c>
      <c r="F68" s="14" t="s">
        <v>81</v>
      </c>
      <c r="G68" s="23" t="s">
        <v>129</v>
      </c>
    </row>
    <row r="69" spans="1:7">
      <c r="A69" s="6">
        <v>6</v>
      </c>
      <c r="B69" s="20" t="s">
        <v>48</v>
      </c>
      <c r="C69" s="450"/>
      <c r="D69" s="28"/>
      <c r="E69" s="450"/>
      <c r="F69" s="16" t="s">
        <v>8</v>
      </c>
      <c r="G69" s="21" t="s">
        <v>139</v>
      </c>
    </row>
    <row r="70" spans="1:7" ht="48" customHeight="1">
      <c r="A70" s="6">
        <v>6</v>
      </c>
      <c r="B70" s="20" t="s">
        <v>48</v>
      </c>
      <c r="C70" s="8"/>
      <c r="D70" s="28"/>
      <c r="E70" s="8"/>
      <c r="F70" s="14" t="s">
        <v>217</v>
      </c>
      <c r="G70" s="21" t="s">
        <v>218</v>
      </c>
    </row>
    <row r="71" spans="1:7">
      <c r="A71" s="6">
        <v>6</v>
      </c>
      <c r="B71" s="20" t="s">
        <v>48</v>
      </c>
      <c r="C71" s="8"/>
      <c r="D71" s="28"/>
      <c r="E71" s="8"/>
      <c r="F71" s="9" t="s">
        <v>219</v>
      </c>
      <c r="G71" s="21" t="s">
        <v>220</v>
      </c>
    </row>
    <row r="72" spans="1:7">
      <c r="A72" s="6"/>
      <c r="B72" s="20"/>
      <c r="C72" s="65"/>
      <c r="D72" s="28"/>
      <c r="E72" s="65"/>
      <c r="F72" s="81" t="s">
        <v>413</v>
      </c>
      <c r="G72" s="82" t="s">
        <v>414</v>
      </c>
    </row>
    <row r="73" spans="1:7" ht="24" customHeight="1">
      <c r="A73" s="6">
        <v>6</v>
      </c>
      <c r="B73" s="20" t="s">
        <v>48</v>
      </c>
      <c r="C73" s="11" t="s">
        <v>221</v>
      </c>
      <c r="D73" s="26" t="s">
        <v>58</v>
      </c>
      <c r="E73" s="449" t="s">
        <v>222</v>
      </c>
      <c r="F73" s="9" t="s">
        <v>81</v>
      </c>
      <c r="G73" s="22" t="s">
        <v>129</v>
      </c>
    </row>
    <row r="74" spans="1:7" ht="24" customHeight="1">
      <c r="A74" s="6">
        <v>6</v>
      </c>
      <c r="B74" s="20" t="s">
        <v>48</v>
      </c>
      <c r="C74" s="8"/>
      <c r="D74" s="28"/>
      <c r="E74" s="450"/>
      <c r="F74" s="9" t="s">
        <v>223</v>
      </c>
      <c r="G74" s="21" t="s">
        <v>224</v>
      </c>
    </row>
    <row r="75" spans="1:7" ht="24" customHeight="1">
      <c r="A75" s="6">
        <v>6</v>
      </c>
      <c r="B75" s="20" t="s">
        <v>48</v>
      </c>
      <c r="C75" s="8"/>
      <c r="D75" s="28"/>
      <c r="E75" s="8"/>
      <c r="F75" s="14" t="s">
        <v>225</v>
      </c>
      <c r="G75" s="29" t="s">
        <v>226</v>
      </c>
    </row>
    <row r="76" spans="1:7" ht="24" customHeight="1">
      <c r="A76" s="6">
        <v>6</v>
      </c>
      <c r="B76" s="20" t="s">
        <v>48</v>
      </c>
      <c r="C76" s="8"/>
      <c r="D76" s="28"/>
      <c r="E76" s="8"/>
      <c r="F76" s="14" t="s">
        <v>227</v>
      </c>
      <c r="G76" s="29" t="s">
        <v>228</v>
      </c>
    </row>
    <row r="77" spans="1:7" ht="24" customHeight="1">
      <c r="A77" s="6"/>
      <c r="B77" s="20"/>
      <c r="C77" s="65"/>
      <c r="D77" s="28"/>
      <c r="E77" s="65"/>
      <c r="F77" s="81" t="s">
        <v>415</v>
      </c>
      <c r="G77" s="82" t="s">
        <v>416</v>
      </c>
    </row>
    <row r="78" spans="1:7">
      <c r="A78" s="6">
        <v>6</v>
      </c>
      <c r="B78" s="20" t="s">
        <v>48</v>
      </c>
      <c r="C78" s="27" t="s">
        <v>229</v>
      </c>
      <c r="D78" s="28" t="s">
        <v>52</v>
      </c>
      <c r="E78" s="27" t="s">
        <v>53</v>
      </c>
      <c r="F78" s="14" t="s">
        <v>81</v>
      </c>
      <c r="G78" s="23" t="s">
        <v>129</v>
      </c>
    </row>
    <row r="79" spans="1:7">
      <c r="A79" s="6">
        <v>6</v>
      </c>
      <c r="B79" s="20" t="s">
        <v>48</v>
      </c>
      <c r="C79" s="27"/>
      <c r="D79" s="28"/>
      <c r="E79" s="27"/>
      <c r="F79" s="9" t="s">
        <v>230</v>
      </c>
      <c r="G79" s="21" t="s">
        <v>231</v>
      </c>
    </row>
    <row r="80" spans="1:7">
      <c r="A80" s="6"/>
      <c r="B80" s="20"/>
      <c r="C80" s="27"/>
      <c r="D80" s="28"/>
      <c r="E80" s="27"/>
      <c r="F80" s="81" t="s">
        <v>417</v>
      </c>
      <c r="G80" s="82" t="s">
        <v>418</v>
      </c>
    </row>
    <row r="81" spans="1:7">
      <c r="A81" s="6">
        <v>6</v>
      </c>
      <c r="B81" s="20" t="s">
        <v>48</v>
      </c>
      <c r="C81" s="8" t="s">
        <v>232</v>
      </c>
      <c r="D81" s="7" t="s">
        <v>50</v>
      </c>
      <c r="E81" s="8" t="s">
        <v>51</v>
      </c>
      <c r="F81" s="14" t="s">
        <v>81</v>
      </c>
      <c r="G81" s="23" t="s">
        <v>129</v>
      </c>
    </row>
    <row r="82" spans="1:7">
      <c r="A82" s="6">
        <v>6</v>
      </c>
      <c r="B82" s="20" t="s">
        <v>48</v>
      </c>
      <c r="C82" s="8"/>
      <c r="D82" s="7"/>
      <c r="E82" s="8"/>
      <c r="F82" s="9" t="s">
        <v>230</v>
      </c>
      <c r="G82" s="21" t="s">
        <v>231</v>
      </c>
    </row>
    <row r="83" spans="1:7">
      <c r="A83" s="6">
        <v>6</v>
      </c>
      <c r="B83" s="20" t="s">
        <v>48</v>
      </c>
      <c r="C83" s="8"/>
      <c r="D83" s="7"/>
      <c r="E83" s="8"/>
      <c r="F83" s="9" t="s">
        <v>233</v>
      </c>
      <c r="G83" s="21" t="s">
        <v>234</v>
      </c>
    </row>
    <row r="84" spans="1:7" ht="24" customHeight="1">
      <c r="A84" s="6">
        <v>6</v>
      </c>
      <c r="B84" s="20" t="s">
        <v>48</v>
      </c>
      <c r="C84" s="8"/>
      <c r="D84" s="7"/>
      <c r="E84" s="8"/>
      <c r="F84" s="14" t="s">
        <v>235</v>
      </c>
      <c r="G84" s="29" t="s">
        <v>236</v>
      </c>
    </row>
    <row r="85" spans="1:7">
      <c r="A85" s="6">
        <v>6</v>
      </c>
      <c r="B85" s="20" t="s">
        <v>48</v>
      </c>
      <c r="C85" s="8"/>
      <c r="D85" s="7"/>
      <c r="E85" s="8"/>
      <c r="F85" s="14" t="s">
        <v>213</v>
      </c>
      <c r="G85" s="29" t="s">
        <v>214</v>
      </c>
    </row>
    <row r="86" spans="1:7">
      <c r="A86" s="6">
        <v>6</v>
      </c>
      <c r="B86" s="20" t="s">
        <v>48</v>
      </c>
      <c r="F86" s="81" t="s">
        <v>419</v>
      </c>
      <c r="G86" s="82" t="s">
        <v>420</v>
      </c>
    </row>
    <row r="87" spans="1:7">
      <c r="A87" s="6">
        <v>6</v>
      </c>
      <c r="B87" s="20" t="s">
        <v>48</v>
      </c>
      <c r="C87" s="27" t="s">
        <v>237</v>
      </c>
      <c r="D87" s="28" t="s">
        <v>56</v>
      </c>
      <c r="E87" s="27" t="s">
        <v>57</v>
      </c>
      <c r="F87" s="14" t="s">
        <v>81</v>
      </c>
      <c r="G87" s="23" t="s">
        <v>129</v>
      </c>
    </row>
    <row r="88" spans="1:7">
      <c r="A88" s="6">
        <v>6</v>
      </c>
      <c r="B88" s="20" t="s">
        <v>48</v>
      </c>
      <c r="C88" s="27"/>
      <c r="D88" s="28"/>
      <c r="E88" s="27"/>
      <c r="F88" s="9" t="s">
        <v>8</v>
      </c>
      <c r="G88" s="21" t="s">
        <v>139</v>
      </c>
    </row>
    <row r="89" spans="1:7" ht="49.2">
      <c r="A89" s="6">
        <v>6</v>
      </c>
      <c r="B89" s="20" t="s">
        <v>48</v>
      </c>
      <c r="C89" s="27"/>
      <c r="D89" s="28"/>
      <c r="E89" s="27"/>
      <c r="F89" s="9" t="s">
        <v>238</v>
      </c>
      <c r="G89" s="21" t="s">
        <v>239</v>
      </c>
    </row>
    <row r="90" spans="1:7" ht="24" customHeight="1">
      <c r="A90" s="6">
        <v>6</v>
      </c>
      <c r="B90" s="20" t="s">
        <v>48</v>
      </c>
      <c r="C90" s="27"/>
      <c r="D90" s="28"/>
      <c r="E90" s="27"/>
      <c r="F90" s="9" t="s">
        <v>240</v>
      </c>
      <c r="G90" s="21" t="s">
        <v>241</v>
      </c>
    </row>
    <row r="91" spans="1:7" ht="24" customHeight="1">
      <c r="A91" s="6"/>
      <c r="B91" s="20"/>
      <c r="C91" s="27"/>
      <c r="D91" s="28"/>
      <c r="E91" s="27"/>
      <c r="F91" s="81" t="s">
        <v>421</v>
      </c>
      <c r="G91" s="82" t="s">
        <v>422</v>
      </c>
    </row>
    <row r="92" spans="1:7" ht="24" customHeight="1">
      <c r="A92" s="6">
        <v>6</v>
      </c>
      <c r="B92" s="20" t="s">
        <v>48</v>
      </c>
      <c r="C92" s="25" t="s">
        <v>242</v>
      </c>
      <c r="D92" s="26" t="s">
        <v>69</v>
      </c>
      <c r="E92" s="25" t="s">
        <v>70</v>
      </c>
      <c r="F92" s="9" t="s">
        <v>81</v>
      </c>
      <c r="G92" s="22" t="s">
        <v>129</v>
      </c>
    </row>
    <row r="93" spans="1:7" ht="24" customHeight="1">
      <c r="A93" s="6">
        <v>6</v>
      </c>
      <c r="B93" s="20" t="s">
        <v>48</v>
      </c>
      <c r="C93" s="27"/>
      <c r="D93" s="28"/>
      <c r="E93" s="27"/>
      <c r="F93" s="9" t="s">
        <v>243</v>
      </c>
      <c r="G93" s="21" t="s">
        <v>244</v>
      </c>
    </row>
    <row r="94" spans="1:7">
      <c r="A94" s="6">
        <v>6</v>
      </c>
      <c r="B94" s="20" t="s">
        <v>48</v>
      </c>
      <c r="C94" s="27"/>
      <c r="D94" s="28"/>
      <c r="E94" s="8"/>
      <c r="F94" s="9" t="s">
        <v>213</v>
      </c>
      <c r="G94" s="21" t="s">
        <v>214</v>
      </c>
    </row>
    <row r="95" spans="1:7">
      <c r="A95" s="6">
        <v>6</v>
      </c>
      <c r="B95" s="20" t="s">
        <v>48</v>
      </c>
      <c r="C95" s="27"/>
      <c r="D95" s="28"/>
      <c r="E95" s="8"/>
      <c r="F95" s="14" t="s">
        <v>245</v>
      </c>
      <c r="G95" s="29" t="s">
        <v>246</v>
      </c>
    </row>
    <row r="96" spans="1:7">
      <c r="A96" s="6">
        <v>6</v>
      </c>
      <c r="B96" s="20" t="s">
        <v>48</v>
      </c>
      <c r="C96" s="27"/>
      <c r="D96" s="28"/>
      <c r="E96" s="8"/>
      <c r="F96" s="14" t="s">
        <v>247</v>
      </c>
      <c r="G96" s="23" t="s">
        <v>248</v>
      </c>
    </row>
    <row r="97" spans="1:7">
      <c r="A97" s="6"/>
      <c r="B97" s="20"/>
      <c r="C97" s="27"/>
      <c r="D97" s="28"/>
      <c r="E97" s="65"/>
      <c r="F97" s="81" t="s">
        <v>423</v>
      </c>
      <c r="G97" s="82" t="s">
        <v>424</v>
      </c>
    </row>
    <row r="98" spans="1:7">
      <c r="A98" s="6">
        <v>6</v>
      </c>
      <c r="B98" s="20" t="s">
        <v>48</v>
      </c>
      <c r="C98" s="27" t="s">
        <v>249</v>
      </c>
      <c r="D98" s="28" t="s">
        <v>49</v>
      </c>
      <c r="E98" s="27" t="s">
        <v>250</v>
      </c>
      <c r="F98" s="14" t="s">
        <v>81</v>
      </c>
      <c r="G98" s="23" t="s">
        <v>129</v>
      </c>
    </row>
    <row r="99" spans="1:7">
      <c r="A99" s="6">
        <v>6</v>
      </c>
      <c r="B99" s="20" t="s">
        <v>48</v>
      </c>
      <c r="C99" s="27"/>
      <c r="D99" s="28"/>
      <c r="E99" s="27"/>
      <c r="F99" s="33" t="s">
        <v>251</v>
      </c>
      <c r="G99" s="29" t="s">
        <v>252</v>
      </c>
    </row>
    <row r="100" spans="1:7">
      <c r="A100" s="6">
        <v>6</v>
      </c>
      <c r="B100" s="20" t="s">
        <v>48</v>
      </c>
      <c r="C100" s="27"/>
      <c r="D100" s="28"/>
      <c r="E100" s="27"/>
      <c r="F100" s="34" t="s">
        <v>189</v>
      </c>
      <c r="G100" s="21" t="s">
        <v>190</v>
      </c>
    </row>
    <row r="101" spans="1:7" ht="49.2">
      <c r="A101" s="6">
        <v>6</v>
      </c>
      <c r="B101" s="20" t="s">
        <v>48</v>
      </c>
      <c r="C101" s="27"/>
      <c r="D101" s="28"/>
      <c r="E101" s="27"/>
      <c r="F101" s="33" t="s">
        <v>253</v>
      </c>
      <c r="G101" s="29" t="s">
        <v>254</v>
      </c>
    </row>
    <row r="102" spans="1:7">
      <c r="A102" s="6"/>
      <c r="B102" s="20"/>
      <c r="C102" s="27"/>
      <c r="D102" s="28"/>
      <c r="E102" s="27"/>
      <c r="F102" s="81" t="s">
        <v>425</v>
      </c>
      <c r="G102" s="82" t="s">
        <v>426</v>
      </c>
    </row>
    <row r="103" spans="1:7">
      <c r="A103" s="6">
        <v>6</v>
      </c>
      <c r="B103" s="20" t="s">
        <v>48</v>
      </c>
      <c r="C103" s="8" t="s">
        <v>255</v>
      </c>
      <c r="D103" s="7" t="s">
        <v>54</v>
      </c>
      <c r="E103" s="8" t="s">
        <v>55</v>
      </c>
      <c r="F103" s="33" t="s">
        <v>8</v>
      </c>
      <c r="G103" s="29" t="s">
        <v>139</v>
      </c>
    </row>
    <row r="104" spans="1:7">
      <c r="A104" s="6">
        <v>6</v>
      </c>
      <c r="B104" s="20" t="s">
        <v>48</v>
      </c>
      <c r="C104" s="8"/>
      <c r="D104" s="7"/>
      <c r="E104" s="8"/>
      <c r="F104" s="14" t="s">
        <v>81</v>
      </c>
      <c r="G104" s="23" t="s">
        <v>129</v>
      </c>
    </row>
    <row r="105" spans="1:7">
      <c r="A105" s="6">
        <v>6</v>
      </c>
      <c r="B105" s="20" t="s">
        <v>48</v>
      </c>
      <c r="C105" s="8"/>
      <c r="D105" s="7"/>
      <c r="E105" s="8"/>
      <c r="F105" s="34" t="s">
        <v>256</v>
      </c>
      <c r="G105" s="21" t="s">
        <v>257</v>
      </c>
    </row>
    <row r="106" spans="1:7">
      <c r="A106" s="6"/>
      <c r="B106" s="20"/>
      <c r="C106" s="65"/>
      <c r="D106" s="68"/>
      <c r="E106" s="65"/>
      <c r="F106" s="81" t="s">
        <v>427</v>
      </c>
      <c r="G106" s="82" t="s">
        <v>428</v>
      </c>
    </row>
    <row r="107" spans="1:7">
      <c r="A107" s="6">
        <v>6</v>
      </c>
      <c r="B107" s="20" t="s">
        <v>48</v>
      </c>
      <c r="C107" s="25" t="s">
        <v>258</v>
      </c>
      <c r="D107" s="26" t="s">
        <v>61</v>
      </c>
      <c r="E107" s="25" t="s">
        <v>62</v>
      </c>
      <c r="F107" s="9" t="s">
        <v>81</v>
      </c>
      <c r="G107" s="22" t="s">
        <v>129</v>
      </c>
    </row>
    <row r="108" spans="1:7" ht="24" customHeight="1">
      <c r="A108" s="6">
        <v>6</v>
      </c>
      <c r="B108" s="20" t="s">
        <v>48</v>
      </c>
      <c r="C108" s="27"/>
      <c r="D108" s="28"/>
      <c r="E108" s="27"/>
      <c r="F108" s="9" t="s">
        <v>259</v>
      </c>
      <c r="G108" s="21" t="s">
        <v>260</v>
      </c>
    </row>
    <row r="109" spans="1:7" ht="24" customHeight="1">
      <c r="A109" s="6"/>
      <c r="B109" s="20"/>
      <c r="C109" s="27"/>
      <c r="D109" s="28"/>
      <c r="E109" s="27"/>
      <c r="F109" s="81" t="s">
        <v>429</v>
      </c>
      <c r="G109" s="82" t="s">
        <v>430</v>
      </c>
    </row>
    <row r="110" spans="1:7">
      <c r="A110" s="6">
        <v>6</v>
      </c>
      <c r="B110" s="20" t="s">
        <v>48</v>
      </c>
      <c r="C110" s="11" t="s">
        <v>261</v>
      </c>
      <c r="D110" s="10" t="s">
        <v>59</v>
      </c>
      <c r="E110" s="11" t="s">
        <v>60</v>
      </c>
      <c r="F110" s="9" t="s">
        <v>81</v>
      </c>
      <c r="G110" s="22" t="s">
        <v>129</v>
      </c>
    </row>
    <row r="111" spans="1:7" ht="24" customHeight="1">
      <c r="A111" s="6">
        <v>6</v>
      </c>
      <c r="B111" s="20" t="s">
        <v>48</v>
      </c>
      <c r="C111" s="8"/>
      <c r="D111" s="7"/>
      <c r="E111" s="8"/>
      <c r="F111" s="9" t="s">
        <v>25</v>
      </c>
      <c r="G111" s="21" t="s">
        <v>199</v>
      </c>
    </row>
    <row r="112" spans="1:7" ht="49.2">
      <c r="A112" s="6">
        <v>6</v>
      </c>
      <c r="B112" s="20" t="s">
        <v>48</v>
      </c>
      <c r="C112" s="8"/>
      <c r="D112" s="7"/>
      <c r="E112" s="8"/>
      <c r="F112" s="9" t="s">
        <v>200</v>
      </c>
      <c r="G112" s="21" t="s">
        <v>201</v>
      </c>
    </row>
    <row r="113" spans="1:7">
      <c r="A113" s="6">
        <v>6</v>
      </c>
      <c r="B113" s="20" t="s">
        <v>48</v>
      </c>
      <c r="C113" s="8"/>
      <c r="D113" s="7"/>
      <c r="E113" s="8"/>
      <c r="F113" s="14" t="s">
        <v>202</v>
      </c>
      <c r="G113" s="29" t="s">
        <v>203</v>
      </c>
    </row>
    <row r="114" spans="1:7">
      <c r="A114" s="6">
        <v>6</v>
      </c>
      <c r="B114" s="20" t="s">
        <v>48</v>
      </c>
      <c r="C114" s="8"/>
      <c r="D114" s="7"/>
      <c r="E114" s="8"/>
      <c r="F114" s="9" t="s">
        <v>207</v>
      </c>
      <c r="G114" s="21" t="s">
        <v>208</v>
      </c>
    </row>
    <row r="115" spans="1:7">
      <c r="A115" s="6">
        <v>6</v>
      </c>
      <c r="B115" s="20" t="s">
        <v>48</v>
      </c>
      <c r="C115" s="8"/>
      <c r="D115" s="7"/>
      <c r="E115" s="8"/>
      <c r="F115" s="9" t="s">
        <v>211</v>
      </c>
      <c r="G115" s="22" t="s">
        <v>212</v>
      </c>
    </row>
    <row r="116" spans="1:7" ht="48" customHeight="1">
      <c r="A116" s="6">
        <v>6</v>
      </c>
      <c r="B116" s="20" t="s">
        <v>48</v>
      </c>
      <c r="C116" s="8"/>
      <c r="D116" s="7"/>
      <c r="E116" s="8"/>
      <c r="F116" s="14" t="s">
        <v>217</v>
      </c>
      <c r="G116" s="29" t="s">
        <v>218</v>
      </c>
    </row>
    <row r="117" spans="1:7" ht="24" customHeight="1">
      <c r="A117" s="6">
        <v>6</v>
      </c>
      <c r="B117" s="20" t="s">
        <v>48</v>
      </c>
      <c r="C117" s="8"/>
      <c r="D117" s="7"/>
      <c r="E117" s="8"/>
      <c r="F117" s="14" t="s">
        <v>194</v>
      </c>
      <c r="G117" s="29" t="s">
        <v>195</v>
      </c>
    </row>
    <row r="118" spans="1:7">
      <c r="A118" s="6">
        <v>6</v>
      </c>
      <c r="B118" s="20" t="s">
        <v>48</v>
      </c>
      <c r="C118" s="8"/>
      <c r="D118" s="7"/>
      <c r="E118" s="8"/>
      <c r="F118" s="9" t="s">
        <v>251</v>
      </c>
      <c r="G118" s="21" t="s">
        <v>252</v>
      </c>
    </row>
    <row r="119" spans="1:7" ht="24" customHeight="1">
      <c r="A119" s="6">
        <v>6</v>
      </c>
      <c r="B119" s="20" t="s">
        <v>48</v>
      </c>
      <c r="C119" s="8"/>
      <c r="D119" s="7"/>
      <c r="E119" s="8"/>
      <c r="F119" s="9" t="s">
        <v>225</v>
      </c>
      <c r="G119" s="21" t="s">
        <v>226</v>
      </c>
    </row>
    <row r="120" spans="1:7">
      <c r="A120" s="6">
        <v>6</v>
      </c>
      <c r="B120" s="20" t="s">
        <v>48</v>
      </c>
      <c r="C120" s="8"/>
      <c r="D120" s="7"/>
      <c r="E120" s="8"/>
      <c r="F120" s="9" t="s">
        <v>189</v>
      </c>
      <c r="G120" s="21" t="s">
        <v>190</v>
      </c>
    </row>
    <row r="121" spans="1:7">
      <c r="A121" s="6">
        <v>6</v>
      </c>
      <c r="B121" s="20" t="s">
        <v>48</v>
      </c>
      <c r="C121" s="8"/>
      <c r="D121" s="7"/>
      <c r="E121" s="8"/>
      <c r="F121" s="14" t="s">
        <v>204</v>
      </c>
      <c r="G121" s="23" t="s">
        <v>205</v>
      </c>
    </row>
    <row r="122" spans="1:7" ht="49.2">
      <c r="A122" s="6">
        <v>6</v>
      </c>
      <c r="B122" s="20" t="s">
        <v>48</v>
      </c>
      <c r="C122" s="8"/>
      <c r="D122" s="7"/>
      <c r="E122" s="8"/>
      <c r="F122" s="14" t="s">
        <v>253</v>
      </c>
      <c r="G122" s="29" t="s">
        <v>254</v>
      </c>
    </row>
    <row r="123" spans="1:7">
      <c r="A123" s="6">
        <v>6</v>
      </c>
      <c r="B123" s="20" t="s">
        <v>48</v>
      </c>
      <c r="C123" s="8"/>
      <c r="D123" s="7"/>
      <c r="E123" s="8"/>
      <c r="F123" s="9" t="s">
        <v>196</v>
      </c>
      <c r="G123" s="21" t="s">
        <v>197</v>
      </c>
    </row>
    <row r="124" spans="1:7" ht="24" customHeight="1">
      <c r="A124" s="6">
        <v>6</v>
      </c>
      <c r="B124" s="20" t="s">
        <v>48</v>
      </c>
      <c r="C124" s="8"/>
      <c r="D124" s="7"/>
      <c r="E124" s="8"/>
      <c r="F124" s="9" t="s">
        <v>191</v>
      </c>
      <c r="G124" s="21" t="s">
        <v>192</v>
      </c>
    </row>
    <row r="125" spans="1:7">
      <c r="A125" s="6">
        <v>7</v>
      </c>
      <c r="B125" s="73" t="s">
        <v>72</v>
      </c>
      <c r="C125" s="74" t="s">
        <v>262</v>
      </c>
      <c r="D125" s="75"/>
      <c r="E125" s="74"/>
      <c r="F125" s="75" t="s">
        <v>431</v>
      </c>
      <c r="G125" s="74" t="s">
        <v>432</v>
      </c>
    </row>
    <row r="126" spans="1:7" ht="49.2">
      <c r="A126" s="6">
        <v>7</v>
      </c>
      <c r="B126" s="20" t="s">
        <v>72</v>
      </c>
      <c r="C126" s="11" t="s">
        <v>158</v>
      </c>
      <c r="D126" s="10" t="s">
        <v>73</v>
      </c>
      <c r="E126" s="25" t="s">
        <v>74</v>
      </c>
      <c r="F126" s="9" t="s">
        <v>81</v>
      </c>
      <c r="G126" s="22" t="s">
        <v>129</v>
      </c>
    </row>
    <row r="127" spans="1:7" ht="49.2">
      <c r="A127" s="6">
        <v>7</v>
      </c>
      <c r="B127" s="20" t="s">
        <v>72</v>
      </c>
      <c r="C127" s="8"/>
      <c r="D127" s="7"/>
      <c r="E127" s="27"/>
      <c r="F127" s="9" t="s">
        <v>263</v>
      </c>
      <c r="G127" s="21" t="s">
        <v>264</v>
      </c>
    </row>
    <row r="128" spans="1:7" ht="24" customHeight="1">
      <c r="A128" s="6">
        <v>7</v>
      </c>
      <c r="B128" s="20" t="s">
        <v>72</v>
      </c>
      <c r="C128" s="27"/>
      <c r="D128" s="77"/>
      <c r="E128" s="27"/>
      <c r="F128" s="9" t="s">
        <v>265</v>
      </c>
      <c r="G128" s="22" t="s">
        <v>266</v>
      </c>
    </row>
    <row r="129" spans="1:7">
      <c r="A129" s="6">
        <v>7</v>
      </c>
      <c r="B129" s="20" t="s">
        <v>72</v>
      </c>
      <c r="C129" s="8"/>
      <c r="D129" s="7"/>
      <c r="E129" s="8"/>
      <c r="F129" s="9" t="s">
        <v>267</v>
      </c>
      <c r="G129" s="21" t="s">
        <v>268</v>
      </c>
    </row>
    <row r="130" spans="1:7">
      <c r="A130" s="6">
        <v>7</v>
      </c>
      <c r="B130" s="20" t="s">
        <v>72</v>
      </c>
      <c r="C130" s="76"/>
      <c r="D130" s="7"/>
      <c r="E130" s="76"/>
      <c r="F130" s="9" t="s">
        <v>269</v>
      </c>
      <c r="G130" s="22" t="s">
        <v>270</v>
      </c>
    </row>
    <row r="131" spans="1:7">
      <c r="A131" s="4">
        <v>8</v>
      </c>
      <c r="B131" s="73">
        <v>10000000</v>
      </c>
      <c r="C131" s="74" t="s">
        <v>271</v>
      </c>
      <c r="D131" s="75"/>
      <c r="E131" s="74"/>
      <c r="F131" s="75" t="s">
        <v>433</v>
      </c>
      <c r="G131" s="74" t="s">
        <v>434</v>
      </c>
    </row>
    <row r="132" spans="1:7" ht="49.2">
      <c r="A132" s="4">
        <v>8</v>
      </c>
      <c r="B132" s="4">
        <v>10000000</v>
      </c>
      <c r="C132" s="11" t="s">
        <v>158</v>
      </c>
      <c r="D132" s="10" t="s">
        <v>77</v>
      </c>
      <c r="E132" s="66" t="s">
        <v>78</v>
      </c>
      <c r="F132" s="9" t="s">
        <v>81</v>
      </c>
      <c r="G132" s="22" t="s">
        <v>129</v>
      </c>
    </row>
    <row r="133" spans="1:7">
      <c r="A133" s="4">
        <v>8</v>
      </c>
      <c r="B133" s="4">
        <v>10000000</v>
      </c>
      <c r="C133" s="8"/>
      <c r="D133" s="7"/>
      <c r="E133" s="76"/>
      <c r="F133" s="9" t="s">
        <v>272</v>
      </c>
      <c r="G133" s="22" t="s">
        <v>273</v>
      </c>
    </row>
    <row r="134" spans="1:7">
      <c r="A134" s="4">
        <v>8</v>
      </c>
      <c r="B134" s="4">
        <v>10000000</v>
      </c>
      <c r="C134" s="8"/>
      <c r="D134" s="7"/>
      <c r="E134" s="8"/>
      <c r="F134" s="14" t="s">
        <v>274</v>
      </c>
      <c r="G134" s="29" t="s">
        <v>275</v>
      </c>
    </row>
    <row r="135" spans="1:7">
      <c r="A135" s="4">
        <v>8</v>
      </c>
      <c r="B135" s="4">
        <v>10000000</v>
      </c>
      <c r="C135" s="27"/>
      <c r="D135" s="28"/>
      <c r="E135" s="27"/>
      <c r="F135" s="9" t="s">
        <v>276</v>
      </c>
      <c r="G135" s="21" t="s">
        <v>277</v>
      </c>
    </row>
    <row r="136" spans="1:7" ht="24" customHeight="1">
      <c r="A136" s="4">
        <v>8</v>
      </c>
      <c r="B136" s="4">
        <v>10000000</v>
      </c>
      <c r="C136" s="27"/>
      <c r="D136" s="28"/>
      <c r="E136" s="27"/>
      <c r="F136" s="9" t="s">
        <v>278</v>
      </c>
      <c r="G136" s="21" t="s">
        <v>279</v>
      </c>
    </row>
    <row r="137" spans="1:7">
      <c r="A137" s="4">
        <v>8</v>
      </c>
      <c r="B137" s="4">
        <v>10000000</v>
      </c>
      <c r="C137" s="27"/>
      <c r="D137" s="28"/>
      <c r="E137" s="27"/>
      <c r="F137" s="9" t="s">
        <v>280</v>
      </c>
      <c r="G137" s="21" t="s">
        <v>281</v>
      </c>
    </row>
    <row r="138" spans="1:7">
      <c r="A138" s="4">
        <v>9</v>
      </c>
      <c r="B138" s="73">
        <v>11000000</v>
      </c>
      <c r="C138" s="74" t="s">
        <v>282</v>
      </c>
      <c r="D138" s="75"/>
      <c r="E138" s="74"/>
      <c r="F138" s="75" t="s">
        <v>435</v>
      </c>
      <c r="G138" s="74" t="s">
        <v>436</v>
      </c>
    </row>
    <row r="139" spans="1:7" ht="49.2">
      <c r="A139" s="4">
        <v>9</v>
      </c>
      <c r="B139" s="4">
        <v>11000000</v>
      </c>
      <c r="C139" s="11" t="s">
        <v>158</v>
      </c>
      <c r="D139" s="10" t="s">
        <v>79</v>
      </c>
      <c r="E139" s="66" t="s">
        <v>80</v>
      </c>
      <c r="F139" s="9" t="s">
        <v>81</v>
      </c>
      <c r="G139" s="22" t="s">
        <v>129</v>
      </c>
    </row>
    <row r="140" spans="1:7" ht="24" customHeight="1">
      <c r="A140" s="4">
        <v>9</v>
      </c>
      <c r="B140" s="4">
        <v>11000000</v>
      </c>
      <c r="C140" s="8"/>
      <c r="D140" s="7"/>
      <c r="E140" s="27"/>
      <c r="F140" s="9" t="s">
        <v>283</v>
      </c>
      <c r="G140" s="21" t="s">
        <v>284</v>
      </c>
    </row>
    <row r="141" spans="1:7">
      <c r="A141" s="4">
        <v>9</v>
      </c>
      <c r="B141" s="4">
        <v>11000000</v>
      </c>
      <c r="C141" s="8"/>
      <c r="D141" s="7"/>
      <c r="E141" s="8"/>
      <c r="F141" s="14" t="s">
        <v>285</v>
      </c>
      <c r="G141" s="29" t="s">
        <v>286</v>
      </c>
    </row>
    <row r="142" spans="1:7" ht="24" customHeight="1">
      <c r="A142" s="4">
        <v>9</v>
      </c>
      <c r="B142" s="4">
        <v>11000000</v>
      </c>
      <c r="C142" s="8"/>
      <c r="D142" s="7"/>
      <c r="E142" s="8"/>
      <c r="F142" s="14" t="s">
        <v>287</v>
      </c>
      <c r="G142" s="23" t="s">
        <v>288</v>
      </c>
    </row>
    <row r="143" spans="1:7">
      <c r="A143" s="4">
        <v>9</v>
      </c>
      <c r="B143" s="4">
        <v>11000000</v>
      </c>
      <c r="C143" s="36"/>
      <c r="D143" s="28"/>
      <c r="E143" s="27"/>
      <c r="F143" s="9" t="s">
        <v>289</v>
      </c>
      <c r="G143" s="37" t="s">
        <v>290</v>
      </c>
    </row>
    <row r="144" spans="1:7">
      <c r="A144" s="4">
        <v>9</v>
      </c>
      <c r="B144" s="4">
        <v>11000000</v>
      </c>
      <c r="C144" s="36"/>
      <c r="D144" s="28"/>
      <c r="E144" s="27"/>
      <c r="F144" s="9" t="s">
        <v>291</v>
      </c>
      <c r="G144" s="38" t="s">
        <v>292</v>
      </c>
    </row>
    <row r="145" spans="1:7">
      <c r="A145" s="4">
        <v>9</v>
      </c>
      <c r="B145" s="4">
        <v>11000000</v>
      </c>
      <c r="C145" s="36"/>
      <c r="D145" s="28"/>
      <c r="E145" s="27"/>
      <c r="F145" s="39" t="s">
        <v>293</v>
      </c>
      <c r="G145" s="40" t="s">
        <v>294</v>
      </c>
    </row>
    <row r="146" spans="1:7">
      <c r="A146" s="4">
        <v>9</v>
      </c>
      <c r="B146" s="4">
        <v>11000000</v>
      </c>
      <c r="C146" s="27"/>
      <c r="D146" s="28"/>
      <c r="E146" s="27"/>
      <c r="F146" s="14" t="s">
        <v>295</v>
      </c>
      <c r="G146" s="29" t="s">
        <v>296</v>
      </c>
    </row>
    <row r="147" spans="1:7">
      <c r="A147" s="4">
        <v>9</v>
      </c>
      <c r="B147" s="4">
        <v>11000000</v>
      </c>
      <c r="C147" s="27"/>
      <c r="D147" s="28"/>
      <c r="E147" s="27"/>
      <c r="F147" s="14" t="s">
        <v>297</v>
      </c>
      <c r="G147" s="29" t="s">
        <v>298</v>
      </c>
    </row>
    <row r="148" spans="1:7" ht="24" customHeight="1">
      <c r="A148" s="4">
        <v>9</v>
      </c>
      <c r="B148" s="4">
        <v>11000000</v>
      </c>
      <c r="C148" s="8"/>
      <c r="D148" s="7"/>
      <c r="E148" s="8"/>
      <c r="F148" s="14" t="s">
        <v>299</v>
      </c>
      <c r="G148" s="29" t="s">
        <v>300</v>
      </c>
    </row>
    <row r="149" spans="1:7">
      <c r="A149" s="6">
        <v>10</v>
      </c>
      <c r="B149" s="73">
        <v>14000000</v>
      </c>
      <c r="C149" s="74" t="s">
        <v>301</v>
      </c>
      <c r="D149" s="75"/>
      <c r="E149" s="74"/>
      <c r="F149" s="75" t="s">
        <v>437</v>
      </c>
      <c r="G149" s="74" t="s">
        <v>438</v>
      </c>
    </row>
    <row r="150" spans="1:7">
      <c r="A150" s="6">
        <v>10</v>
      </c>
      <c r="B150" s="6">
        <v>14000000</v>
      </c>
      <c r="C150" s="11" t="s">
        <v>158</v>
      </c>
      <c r="D150" s="10" t="s">
        <v>1</v>
      </c>
      <c r="E150" s="11" t="s">
        <v>2</v>
      </c>
      <c r="F150" s="9" t="s">
        <v>81</v>
      </c>
      <c r="G150" s="22" t="s">
        <v>129</v>
      </c>
    </row>
    <row r="151" spans="1:7">
      <c r="A151" s="6">
        <v>10</v>
      </c>
      <c r="B151" s="6">
        <v>14000000</v>
      </c>
      <c r="C151" s="27"/>
      <c r="D151" s="28"/>
      <c r="E151" s="27"/>
      <c r="F151" s="30" t="s">
        <v>89</v>
      </c>
      <c r="G151" s="31" t="s">
        <v>302</v>
      </c>
    </row>
    <row r="152" spans="1:7" ht="72.150000000000006" customHeight="1">
      <c r="A152" s="6">
        <v>10</v>
      </c>
      <c r="B152" s="6">
        <v>14000000</v>
      </c>
      <c r="C152" s="27"/>
      <c r="D152" s="28"/>
      <c r="E152" s="27"/>
      <c r="F152" s="9" t="s">
        <v>303</v>
      </c>
      <c r="G152" s="21" t="s">
        <v>304</v>
      </c>
    </row>
    <row r="153" spans="1:7">
      <c r="A153" s="6">
        <v>10</v>
      </c>
      <c r="B153" s="6">
        <v>14000000</v>
      </c>
      <c r="C153" s="27"/>
      <c r="D153" s="28"/>
      <c r="E153" s="27"/>
      <c r="F153" s="9" t="s">
        <v>305</v>
      </c>
      <c r="G153" s="21" t="s">
        <v>306</v>
      </c>
    </row>
    <row r="154" spans="1:7">
      <c r="A154" s="6">
        <v>10</v>
      </c>
      <c r="B154" s="6">
        <v>14000000</v>
      </c>
      <c r="C154" s="27"/>
      <c r="D154" s="28"/>
      <c r="E154" s="27"/>
      <c r="F154" s="14" t="s">
        <v>307</v>
      </c>
      <c r="G154" s="29" t="s">
        <v>308</v>
      </c>
    </row>
    <row r="155" spans="1:7">
      <c r="A155" s="6">
        <v>10</v>
      </c>
      <c r="B155" s="6">
        <v>14000000</v>
      </c>
      <c r="C155" s="27"/>
      <c r="D155" s="28"/>
      <c r="E155" s="27"/>
      <c r="F155" s="9" t="s">
        <v>1</v>
      </c>
      <c r="G155" s="21" t="s">
        <v>309</v>
      </c>
    </row>
    <row r="156" spans="1:7" ht="24" customHeight="1">
      <c r="A156" s="6">
        <v>10</v>
      </c>
      <c r="B156" s="6">
        <v>14000000</v>
      </c>
      <c r="C156" s="27"/>
      <c r="D156" s="28"/>
      <c r="E156" s="27"/>
      <c r="F156" s="14" t="s">
        <v>310</v>
      </c>
      <c r="G156" s="29" t="s">
        <v>311</v>
      </c>
    </row>
    <row r="157" spans="1:7" ht="24" customHeight="1">
      <c r="A157" s="6">
        <v>10</v>
      </c>
      <c r="B157" s="6">
        <v>14000000</v>
      </c>
      <c r="C157" s="8"/>
      <c r="D157" s="7"/>
      <c r="E157" s="76"/>
      <c r="F157" s="14" t="s">
        <v>10</v>
      </c>
      <c r="G157" s="29" t="s">
        <v>312</v>
      </c>
    </row>
    <row r="158" spans="1:7">
      <c r="A158" s="6">
        <v>10</v>
      </c>
      <c r="B158" s="6">
        <v>14000000</v>
      </c>
      <c r="C158" s="27"/>
      <c r="D158" s="28"/>
      <c r="E158" s="27"/>
      <c r="F158" s="9" t="s">
        <v>313</v>
      </c>
      <c r="G158" s="21" t="s">
        <v>314</v>
      </c>
    </row>
    <row r="159" spans="1:7">
      <c r="A159" s="6">
        <v>10</v>
      </c>
      <c r="B159" s="6">
        <v>14000000</v>
      </c>
      <c r="C159" s="27"/>
      <c r="D159" s="28"/>
      <c r="E159" s="27"/>
      <c r="F159" s="9" t="s">
        <v>92</v>
      </c>
      <c r="G159" s="21" t="s">
        <v>315</v>
      </c>
    </row>
    <row r="160" spans="1:7">
      <c r="A160" s="4">
        <v>11</v>
      </c>
      <c r="B160" s="73">
        <v>15000000</v>
      </c>
      <c r="C160" s="74" t="s">
        <v>316</v>
      </c>
      <c r="D160" s="75"/>
      <c r="E160" s="74"/>
      <c r="F160" s="75" t="s">
        <v>439</v>
      </c>
      <c r="G160" s="74" t="s">
        <v>440</v>
      </c>
    </row>
    <row r="161" spans="1:7" ht="24" customHeight="1">
      <c r="A161" s="4">
        <v>11</v>
      </c>
      <c r="B161" s="4">
        <v>15000000</v>
      </c>
      <c r="C161" s="25" t="s">
        <v>158</v>
      </c>
      <c r="D161" s="26" t="s">
        <v>82</v>
      </c>
      <c r="E161" s="449" t="s">
        <v>83</v>
      </c>
      <c r="F161" s="9" t="s">
        <v>81</v>
      </c>
      <c r="G161" s="22" t="s">
        <v>129</v>
      </c>
    </row>
    <row r="162" spans="1:7" ht="49.2">
      <c r="A162" s="4">
        <v>11</v>
      </c>
      <c r="B162" s="4">
        <v>15000000</v>
      </c>
      <c r="C162" s="27"/>
      <c r="D162" s="28"/>
      <c r="E162" s="450"/>
      <c r="F162" s="14" t="s">
        <v>317</v>
      </c>
      <c r="G162" s="29" t="s">
        <v>318</v>
      </c>
    </row>
    <row r="163" spans="1:7">
      <c r="A163" s="4">
        <v>11</v>
      </c>
      <c r="B163" s="4">
        <v>15000000</v>
      </c>
      <c r="C163" s="27"/>
      <c r="D163" s="28"/>
      <c r="E163" s="27"/>
      <c r="F163" s="9" t="s">
        <v>319</v>
      </c>
      <c r="G163" s="21" t="s">
        <v>105</v>
      </c>
    </row>
    <row r="164" spans="1:7">
      <c r="A164" s="4">
        <v>11</v>
      </c>
      <c r="B164" s="4">
        <v>15000000</v>
      </c>
      <c r="C164" s="27"/>
      <c r="D164" s="28"/>
      <c r="E164" s="27"/>
      <c r="F164" s="9" t="s">
        <v>320</v>
      </c>
      <c r="G164" s="21" t="s">
        <v>321</v>
      </c>
    </row>
    <row r="165" spans="1:7">
      <c r="A165" s="4">
        <v>11</v>
      </c>
      <c r="B165" s="4">
        <v>15000000</v>
      </c>
      <c r="C165" s="8"/>
      <c r="D165" s="7"/>
      <c r="E165" s="8"/>
      <c r="F165" s="9" t="s">
        <v>322</v>
      </c>
      <c r="G165" s="21" t="s">
        <v>323</v>
      </c>
    </row>
    <row r="166" spans="1:7">
      <c r="A166" s="4">
        <v>12</v>
      </c>
      <c r="B166" s="73">
        <v>17000000</v>
      </c>
      <c r="C166" s="74" t="s">
        <v>324</v>
      </c>
      <c r="D166" s="75"/>
      <c r="E166" s="74"/>
      <c r="F166" s="75" t="s">
        <v>441</v>
      </c>
      <c r="G166" s="74" t="s">
        <v>442</v>
      </c>
    </row>
    <row r="167" spans="1:7" ht="49.2">
      <c r="A167" s="4">
        <v>12</v>
      </c>
      <c r="B167" s="4">
        <v>17000000</v>
      </c>
      <c r="C167" s="11" t="s">
        <v>158</v>
      </c>
      <c r="D167" s="10" t="s">
        <v>77</v>
      </c>
      <c r="E167" s="67" t="s">
        <v>325</v>
      </c>
      <c r="F167" s="9" t="s">
        <v>81</v>
      </c>
      <c r="G167" s="22" t="s">
        <v>129</v>
      </c>
    </row>
    <row r="168" spans="1:7" ht="24" customHeight="1">
      <c r="A168" s="4">
        <v>12</v>
      </c>
      <c r="B168" s="4">
        <v>17000000</v>
      </c>
      <c r="C168" s="13"/>
      <c r="D168" s="41" t="s">
        <v>84</v>
      </c>
      <c r="E168" s="42" t="s">
        <v>85</v>
      </c>
      <c r="F168" s="35" t="s">
        <v>326</v>
      </c>
      <c r="G168" s="43" t="s">
        <v>327</v>
      </c>
    </row>
    <row r="169" spans="1:7" ht="72.150000000000006" customHeight="1">
      <c r="A169" s="4">
        <v>12</v>
      </c>
      <c r="B169" s="4">
        <v>17000000</v>
      </c>
      <c r="C169" s="27"/>
      <c r="D169" s="28"/>
      <c r="E169" s="27"/>
      <c r="F169" s="9" t="s">
        <v>303</v>
      </c>
      <c r="G169" s="21" t="s">
        <v>304</v>
      </c>
    </row>
    <row r="170" spans="1:7">
      <c r="A170" s="4">
        <v>12</v>
      </c>
      <c r="B170" s="4">
        <v>17000000</v>
      </c>
      <c r="C170" s="27"/>
      <c r="D170" s="28"/>
      <c r="E170" s="27"/>
      <c r="F170" s="9" t="s">
        <v>328</v>
      </c>
      <c r="G170" s="21" t="s">
        <v>329</v>
      </c>
    </row>
    <row r="171" spans="1:7">
      <c r="A171" s="4">
        <v>13</v>
      </c>
      <c r="B171" s="73">
        <v>19000000</v>
      </c>
      <c r="C171" s="74" t="s">
        <v>330</v>
      </c>
      <c r="D171" s="75"/>
      <c r="E171" s="74"/>
      <c r="F171" s="75" t="s">
        <v>443</v>
      </c>
      <c r="G171" s="74" t="s">
        <v>444</v>
      </c>
    </row>
    <row r="172" spans="1:7" ht="49.2">
      <c r="A172" s="4">
        <v>13</v>
      </c>
      <c r="B172" s="4">
        <v>19000000</v>
      </c>
      <c r="C172" s="11" t="s">
        <v>158</v>
      </c>
      <c r="D172" s="10" t="s">
        <v>86</v>
      </c>
      <c r="E172" s="66" t="s">
        <v>87</v>
      </c>
      <c r="F172" s="9" t="s">
        <v>81</v>
      </c>
      <c r="G172" s="22" t="s">
        <v>129</v>
      </c>
    </row>
    <row r="173" spans="1:7">
      <c r="A173" s="4">
        <v>13</v>
      </c>
      <c r="B173" s="4">
        <v>19000000</v>
      </c>
      <c r="C173" s="27"/>
      <c r="D173" s="28"/>
      <c r="E173" s="76"/>
      <c r="F173" s="9" t="s">
        <v>82</v>
      </c>
      <c r="G173" s="21" t="s">
        <v>331</v>
      </c>
    </row>
    <row r="174" spans="1:7">
      <c r="A174" s="4">
        <v>13</v>
      </c>
      <c r="B174" s="4">
        <v>19000000</v>
      </c>
      <c r="C174" s="27"/>
      <c r="D174" s="28"/>
      <c r="E174" s="27"/>
      <c r="F174" s="9" t="s">
        <v>332</v>
      </c>
      <c r="G174" s="21" t="s">
        <v>333</v>
      </c>
    </row>
    <row r="175" spans="1:7">
      <c r="A175" s="4">
        <v>13</v>
      </c>
      <c r="B175" s="4">
        <v>19000000</v>
      </c>
      <c r="C175" s="27"/>
      <c r="D175" s="28"/>
      <c r="E175" s="27"/>
      <c r="F175" s="9" t="s">
        <v>334</v>
      </c>
      <c r="G175" s="21" t="s">
        <v>335</v>
      </c>
    </row>
    <row r="176" spans="1:7">
      <c r="A176" s="4">
        <v>14</v>
      </c>
      <c r="B176" s="73">
        <v>20000000</v>
      </c>
      <c r="C176" s="74" t="s">
        <v>336</v>
      </c>
      <c r="D176" s="75"/>
      <c r="E176" s="74"/>
      <c r="F176" s="75" t="s">
        <v>445</v>
      </c>
      <c r="G176" s="74" t="s">
        <v>446</v>
      </c>
    </row>
    <row r="177" spans="1:7">
      <c r="A177" s="4">
        <v>14</v>
      </c>
      <c r="B177" s="4">
        <v>20000000</v>
      </c>
      <c r="C177" s="11" t="s">
        <v>158</v>
      </c>
      <c r="D177" s="10" t="s">
        <v>1</v>
      </c>
      <c r="E177" s="11" t="s">
        <v>2</v>
      </c>
      <c r="F177" s="9" t="s">
        <v>81</v>
      </c>
      <c r="G177" s="22" t="s">
        <v>129</v>
      </c>
    </row>
    <row r="178" spans="1:7">
      <c r="A178" s="4">
        <v>14</v>
      </c>
      <c r="B178" s="4">
        <v>20000000</v>
      </c>
      <c r="C178" s="27"/>
      <c r="D178" s="28"/>
      <c r="E178" s="27"/>
      <c r="F178" s="9" t="s">
        <v>337</v>
      </c>
      <c r="G178" s="21" t="s">
        <v>338</v>
      </c>
    </row>
    <row r="179" spans="1:7">
      <c r="A179" s="6">
        <v>15</v>
      </c>
      <c r="B179" s="73">
        <v>21000000</v>
      </c>
      <c r="C179" s="74" t="s">
        <v>339</v>
      </c>
      <c r="D179" s="75"/>
      <c r="E179" s="74"/>
      <c r="F179" s="75" t="s">
        <v>447</v>
      </c>
      <c r="G179" s="74" t="s">
        <v>448</v>
      </c>
    </row>
    <row r="180" spans="1:7">
      <c r="A180" s="6">
        <v>15</v>
      </c>
      <c r="B180" s="6">
        <v>21000000</v>
      </c>
      <c r="C180" s="11" t="s">
        <v>158</v>
      </c>
      <c r="D180" s="10" t="s">
        <v>1</v>
      </c>
      <c r="E180" s="11" t="s">
        <v>2</v>
      </c>
      <c r="F180" s="9" t="s">
        <v>81</v>
      </c>
      <c r="G180" s="22" t="s">
        <v>129</v>
      </c>
    </row>
    <row r="181" spans="1:7">
      <c r="A181" s="6">
        <v>15</v>
      </c>
      <c r="B181" s="6">
        <v>21000000</v>
      </c>
      <c r="C181" s="27"/>
      <c r="D181" s="28"/>
      <c r="E181" s="27"/>
      <c r="F181" s="9" t="s">
        <v>340</v>
      </c>
      <c r="G181" s="22" t="s">
        <v>341</v>
      </c>
    </row>
    <row r="182" spans="1:7" ht="49.2">
      <c r="A182" s="6">
        <v>15</v>
      </c>
      <c r="B182" s="6">
        <v>21000000</v>
      </c>
      <c r="C182" s="27"/>
      <c r="D182" s="28"/>
      <c r="E182" s="27"/>
      <c r="F182" s="9" t="s">
        <v>317</v>
      </c>
      <c r="G182" s="21" t="s">
        <v>318</v>
      </c>
    </row>
    <row r="183" spans="1:7">
      <c r="A183" s="4">
        <v>16</v>
      </c>
      <c r="B183" s="73">
        <v>22000000</v>
      </c>
      <c r="C183" s="74" t="s">
        <v>342</v>
      </c>
      <c r="D183" s="75"/>
      <c r="E183" s="74"/>
      <c r="F183" s="75" t="s">
        <v>449</v>
      </c>
      <c r="G183" s="74" t="s">
        <v>450</v>
      </c>
    </row>
    <row r="184" spans="1:7" ht="49.2">
      <c r="A184" s="4">
        <v>16</v>
      </c>
      <c r="B184" s="4">
        <v>22000000</v>
      </c>
      <c r="C184" s="11" t="s">
        <v>158</v>
      </c>
      <c r="D184" s="10" t="s">
        <v>82</v>
      </c>
      <c r="E184" s="66" t="s">
        <v>83</v>
      </c>
      <c r="F184" s="9" t="s">
        <v>81</v>
      </c>
      <c r="G184" s="22" t="s">
        <v>129</v>
      </c>
    </row>
    <row r="185" spans="1:7">
      <c r="A185" s="4">
        <v>16</v>
      </c>
      <c r="B185" s="4">
        <v>22000000</v>
      </c>
      <c r="C185" s="27"/>
      <c r="D185" s="28"/>
      <c r="E185" s="27"/>
      <c r="F185" s="9" t="s">
        <v>343</v>
      </c>
      <c r="G185" s="21" t="s">
        <v>344</v>
      </c>
    </row>
    <row r="186" spans="1:7">
      <c r="A186" s="4">
        <v>16</v>
      </c>
      <c r="B186" s="4">
        <v>22000000</v>
      </c>
      <c r="C186" s="27"/>
      <c r="D186" s="28"/>
      <c r="E186" s="76"/>
      <c r="F186" s="9" t="s">
        <v>86</v>
      </c>
      <c r="G186" s="21" t="s">
        <v>345</v>
      </c>
    </row>
    <row r="187" spans="1:7">
      <c r="A187" s="4">
        <v>16</v>
      </c>
      <c r="B187" s="4">
        <v>22000000</v>
      </c>
      <c r="C187" s="27"/>
      <c r="D187" s="28"/>
      <c r="E187" s="8"/>
      <c r="F187" s="9" t="s">
        <v>346</v>
      </c>
      <c r="G187" s="21" t="s">
        <v>347</v>
      </c>
    </row>
    <row r="188" spans="1:7" ht="48.15" customHeight="1">
      <c r="A188" s="4">
        <v>16</v>
      </c>
      <c r="B188" s="4">
        <v>22000000</v>
      </c>
      <c r="C188" s="27"/>
      <c r="D188" s="28"/>
      <c r="E188" s="8"/>
      <c r="F188" s="9" t="s">
        <v>348</v>
      </c>
      <c r="G188" s="21" t="s">
        <v>349</v>
      </c>
    </row>
    <row r="189" spans="1:7" ht="49.2">
      <c r="A189" s="4">
        <v>16</v>
      </c>
      <c r="B189" s="4">
        <v>22000000</v>
      </c>
      <c r="C189" s="27"/>
      <c r="D189" s="28"/>
      <c r="E189" s="27"/>
      <c r="F189" s="9" t="s">
        <v>350</v>
      </c>
      <c r="G189" s="44" t="s">
        <v>351</v>
      </c>
    </row>
    <row r="190" spans="1:7" ht="49.2">
      <c r="A190" s="4">
        <v>16</v>
      </c>
      <c r="B190" s="4">
        <v>22000000</v>
      </c>
      <c r="C190" s="27"/>
      <c r="D190" s="28"/>
      <c r="E190" s="27"/>
      <c r="F190" s="9" t="s">
        <v>352</v>
      </c>
      <c r="G190" s="21" t="s">
        <v>353</v>
      </c>
    </row>
    <row r="191" spans="1:7">
      <c r="A191" s="4">
        <v>16</v>
      </c>
      <c r="B191" s="4">
        <v>22000000</v>
      </c>
      <c r="C191" s="27"/>
      <c r="D191" s="28"/>
      <c r="E191" s="76"/>
      <c r="F191" s="9" t="s">
        <v>354</v>
      </c>
      <c r="G191" s="21" t="s">
        <v>355</v>
      </c>
    </row>
    <row r="192" spans="1:7">
      <c r="A192" s="4">
        <v>16</v>
      </c>
      <c r="B192" s="4">
        <v>22000000</v>
      </c>
      <c r="C192" s="27"/>
      <c r="D192" s="28"/>
      <c r="E192" s="8"/>
      <c r="F192" s="14" t="s">
        <v>356</v>
      </c>
      <c r="G192" s="29" t="s">
        <v>357</v>
      </c>
    </row>
    <row r="193" spans="1:7" ht="49.2">
      <c r="A193" s="4">
        <v>16</v>
      </c>
      <c r="B193" s="4">
        <v>22000000</v>
      </c>
      <c r="C193" s="27"/>
      <c r="D193" s="28"/>
      <c r="E193" s="27"/>
      <c r="F193" s="9" t="s">
        <v>358</v>
      </c>
      <c r="G193" s="21" t="s">
        <v>359</v>
      </c>
    </row>
    <row r="194" spans="1:7">
      <c r="A194" s="4">
        <v>16</v>
      </c>
      <c r="B194" s="4">
        <v>22000000</v>
      </c>
      <c r="C194" s="27"/>
      <c r="D194" s="28"/>
      <c r="E194" s="27"/>
      <c r="F194" s="9" t="s">
        <v>287</v>
      </c>
      <c r="G194" s="22" t="s">
        <v>288</v>
      </c>
    </row>
    <row r="195" spans="1:7">
      <c r="A195" s="4">
        <v>17</v>
      </c>
      <c r="B195" s="73">
        <v>23000000</v>
      </c>
      <c r="C195" s="74" t="s">
        <v>360</v>
      </c>
      <c r="D195" s="75"/>
      <c r="E195" s="74"/>
      <c r="F195" s="75" t="s">
        <v>451</v>
      </c>
      <c r="G195" s="74" t="s">
        <v>452</v>
      </c>
    </row>
    <row r="196" spans="1:7" ht="49.2">
      <c r="A196" s="4">
        <v>17</v>
      </c>
      <c r="B196" s="4">
        <v>23000000</v>
      </c>
      <c r="C196" s="11" t="s">
        <v>158</v>
      </c>
      <c r="D196" s="10" t="s">
        <v>86</v>
      </c>
      <c r="E196" s="66" t="s">
        <v>87</v>
      </c>
      <c r="F196" s="9" t="s">
        <v>81</v>
      </c>
      <c r="G196" s="22" t="s">
        <v>129</v>
      </c>
    </row>
    <row r="197" spans="1:7" ht="24" customHeight="1">
      <c r="A197" s="4">
        <v>17</v>
      </c>
      <c r="B197" s="4">
        <v>23000000</v>
      </c>
      <c r="C197" s="27"/>
      <c r="D197" s="28"/>
      <c r="E197" s="76"/>
      <c r="F197" s="9" t="s">
        <v>361</v>
      </c>
      <c r="G197" s="21" t="s">
        <v>362</v>
      </c>
    </row>
    <row r="198" spans="1:7" ht="24" customHeight="1">
      <c r="A198" s="4">
        <v>17</v>
      </c>
      <c r="B198" s="4">
        <v>23000000</v>
      </c>
      <c r="C198" s="27"/>
      <c r="D198" s="28"/>
      <c r="E198" s="8"/>
      <c r="F198" s="9" t="s">
        <v>363</v>
      </c>
      <c r="G198" s="21" t="s">
        <v>364</v>
      </c>
    </row>
    <row r="199" spans="1:7" ht="49.2">
      <c r="A199" s="4">
        <v>17</v>
      </c>
      <c r="B199" s="4">
        <v>23000000</v>
      </c>
      <c r="C199" s="27"/>
      <c r="D199" s="28"/>
      <c r="E199" s="8"/>
      <c r="F199" s="14" t="s">
        <v>365</v>
      </c>
      <c r="G199" s="29" t="s">
        <v>366</v>
      </c>
    </row>
    <row r="200" spans="1:7">
      <c r="A200" s="4">
        <v>17</v>
      </c>
      <c r="B200" s="4">
        <v>23000000</v>
      </c>
      <c r="C200" s="27"/>
      <c r="D200" s="28"/>
      <c r="E200" s="27"/>
      <c r="F200" s="9" t="s">
        <v>367</v>
      </c>
      <c r="G200" s="21" t="s">
        <v>368</v>
      </c>
    </row>
    <row r="201" spans="1:7">
      <c r="A201" s="4">
        <v>17</v>
      </c>
      <c r="B201" s="4">
        <v>23000000</v>
      </c>
      <c r="C201" s="27"/>
      <c r="D201" s="28"/>
      <c r="E201" s="27"/>
      <c r="F201" s="14" t="s">
        <v>369</v>
      </c>
      <c r="G201" s="23" t="s">
        <v>370</v>
      </c>
    </row>
    <row r="202" spans="1:7">
      <c r="A202" s="4">
        <v>17</v>
      </c>
      <c r="B202" s="4">
        <v>23000000</v>
      </c>
      <c r="C202" s="27"/>
      <c r="D202" s="28"/>
      <c r="E202" s="27"/>
      <c r="F202" s="9" t="s">
        <v>371</v>
      </c>
      <c r="G202" s="21" t="s">
        <v>372</v>
      </c>
    </row>
    <row r="203" spans="1:7">
      <c r="A203" s="4">
        <v>17</v>
      </c>
      <c r="B203" s="4">
        <v>23000000</v>
      </c>
      <c r="C203" s="27"/>
      <c r="D203" s="28"/>
      <c r="E203" s="27"/>
      <c r="F203" s="9" t="s">
        <v>76</v>
      </c>
      <c r="G203" s="21" t="s">
        <v>373</v>
      </c>
    </row>
    <row r="204" spans="1:7">
      <c r="A204" s="4">
        <v>17</v>
      </c>
      <c r="B204" s="4">
        <v>23000000</v>
      </c>
      <c r="C204" s="8"/>
      <c r="D204" s="7"/>
      <c r="E204" s="76"/>
      <c r="F204" s="9" t="s">
        <v>77</v>
      </c>
      <c r="G204" s="21" t="s">
        <v>374</v>
      </c>
    </row>
    <row r="205" spans="1:7">
      <c r="A205" s="4">
        <v>17</v>
      </c>
      <c r="B205" s="4">
        <v>23000000</v>
      </c>
      <c r="C205" s="8"/>
      <c r="D205" s="7"/>
      <c r="E205" s="8"/>
      <c r="F205" s="14" t="s">
        <v>375</v>
      </c>
      <c r="G205" s="29" t="s">
        <v>376</v>
      </c>
    </row>
    <row r="206" spans="1:7" ht="24" customHeight="1">
      <c r="A206" s="4">
        <v>17</v>
      </c>
      <c r="B206" s="4">
        <v>23000000</v>
      </c>
      <c r="C206" s="8"/>
      <c r="D206" s="7"/>
      <c r="E206" s="8"/>
      <c r="F206" s="14" t="s">
        <v>73</v>
      </c>
      <c r="G206" s="29" t="s">
        <v>377</v>
      </c>
    </row>
    <row r="207" spans="1:7">
      <c r="A207" s="4">
        <v>17</v>
      </c>
      <c r="B207" s="4">
        <v>23000000</v>
      </c>
      <c r="C207" s="8"/>
      <c r="D207" s="7"/>
      <c r="E207" s="8"/>
      <c r="F207" s="9" t="s">
        <v>75</v>
      </c>
      <c r="G207" s="21" t="s">
        <v>378</v>
      </c>
    </row>
    <row r="208" spans="1:7">
      <c r="A208" s="6">
        <v>18</v>
      </c>
      <c r="B208" s="73">
        <v>24000000</v>
      </c>
      <c r="C208" s="74" t="s">
        <v>379</v>
      </c>
      <c r="D208" s="75"/>
      <c r="E208" s="74"/>
      <c r="F208" s="75" t="s">
        <v>453</v>
      </c>
      <c r="G208" s="74" t="s">
        <v>454</v>
      </c>
    </row>
    <row r="209" spans="1:7" ht="49.2">
      <c r="A209" s="6">
        <v>18</v>
      </c>
      <c r="B209" s="6">
        <v>24000000</v>
      </c>
      <c r="C209" s="11" t="s">
        <v>158</v>
      </c>
      <c r="D209" s="10" t="s">
        <v>86</v>
      </c>
      <c r="E209" s="66" t="s">
        <v>87</v>
      </c>
      <c r="F209" s="9" t="s">
        <v>81</v>
      </c>
      <c r="G209" s="21" t="s">
        <v>129</v>
      </c>
    </row>
    <row r="210" spans="1:7">
      <c r="A210" s="6">
        <v>18</v>
      </c>
      <c r="B210" s="6">
        <v>24000000</v>
      </c>
      <c r="C210" s="27"/>
      <c r="D210" s="28"/>
      <c r="E210" s="27"/>
      <c r="F210" s="9" t="s">
        <v>380</v>
      </c>
      <c r="G210" s="21" t="s">
        <v>381</v>
      </c>
    </row>
    <row r="211" spans="1:7">
      <c r="A211" s="6">
        <v>18</v>
      </c>
      <c r="B211" s="6">
        <v>24000000</v>
      </c>
      <c r="C211" s="27"/>
      <c r="D211" s="28"/>
      <c r="E211" s="27"/>
      <c r="F211" s="9" t="s">
        <v>382</v>
      </c>
      <c r="G211" s="21" t="s">
        <v>383</v>
      </c>
    </row>
    <row r="212" spans="1:7">
      <c r="A212" s="6">
        <v>18</v>
      </c>
      <c r="B212" s="6">
        <v>24000000</v>
      </c>
      <c r="C212" s="27"/>
      <c r="D212" s="28"/>
      <c r="E212" s="27"/>
      <c r="F212" s="9" t="s">
        <v>384</v>
      </c>
      <c r="G212" s="21" t="s">
        <v>385</v>
      </c>
    </row>
    <row r="213" spans="1:7">
      <c r="A213" s="6">
        <v>18</v>
      </c>
      <c r="B213" s="6">
        <v>24000000</v>
      </c>
      <c r="C213" s="27"/>
      <c r="D213" s="28"/>
      <c r="E213" s="27"/>
      <c r="F213" s="14" t="s">
        <v>386</v>
      </c>
      <c r="G213" s="23" t="s">
        <v>387</v>
      </c>
    </row>
    <row r="214" spans="1:7">
      <c r="A214" s="6">
        <v>18</v>
      </c>
      <c r="B214" s="6">
        <v>24000000</v>
      </c>
      <c r="C214" s="27"/>
      <c r="D214" s="28"/>
      <c r="E214" s="27"/>
      <c r="F214" s="9" t="s">
        <v>388</v>
      </c>
      <c r="G214" s="22" t="s">
        <v>389</v>
      </c>
    </row>
    <row r="215" spans="1:7">
      <c r="A215" s="6">
        <v>18</v>
      </c>
      <c r="B215" s="6">
        <v>24000000</v>
      </c>
      <c r="C215" s="27"/>
      <c r="D215" s="28"/>
      <c r="E215" s="27"/>
      <c r="F215" s="9" t="s">
        <v>390</v>
      </c>
      <c r="G215" s="21" t="s">
        <v>391</v>
      </c>
    </row>
    <row r="216" spans="1:7">
      <c r="A216" s="6">
        <v>19</v>
      </c>
      <c r="B216" s="73">
        <v>25000000</v>
      </c>
      <c r="C216" s="74" t="s">
        <v>392</v>
      </c>
      <c r="D216" s="75"/>
      <c r="E216" s="74"/>
      <c r="F216" s="75" t="s">
        <v>455</v>
      </c>
      <c r="G216" s="74" t="s">
        <v>456</v>
      </c>
    </row>
    <row r="217" spans="1:7" ht="49.2">
      <c r="A217" s="6">
        <v>19</v>
      </c>
      <c r="B217" s="6">
        <v>25000000</v>
      </c>
      <c r="C217" s="11" t="s">
        <v>158</v>
      </c>
      <c r="D217" s="10" t="s">
        <v>77</v>
      </c>
      <c r="E217" s="66" t="s">
        <v>78</v>
      </c>
      <c r="F217" s="9" t="s">
        <v>81</v>
      </c>
      <c r="G217" s="21" t="s">
        <v>129</v>
      </c>
    </row>
    <row r="218" spans="1:7">
      <c r="A218" s="6">
        <v>19</v>
      </c>
      <c r="B218" s="6">
        <v>25000000</v>
      </c>
      <c r="C218" s="27"/>
      <c r="D218" s="28"/>
      <c r="E218" s="27"/>
      <c r="F218" s="9" t="s">
        <v>79</v>
      </c>
      <c r="G218" s="21" t="s">
        <v>393</v>
      </c>
    </row>
    <row r="219" spans="1:7">
      <c r="A219" s="6">
        <v>19</v>
      </c>
      <c r="B219" s="6">
        <v>25000000</v>
      </c>
      <c r="C219" s="8"/>
      <c r="D219" s="7"/>
      <c r="E219" s="8"/>
      <c r="F219" s="9" t="s">
        <v>394</v>
      </c>
      <c r="G219" s="21" t="s">
        <v>395</v>
      </c>
    </row>
    <row r="220" spans="1:7">
      <c r="A220" s="6">
        <v>19</v>
      </c>
      <c r="B220" s="6">
        <v>25000000</v>
      </c>
      <c r="C220" s="8"/>
      <c r="D220" s="7"/>
      <c r="E220" s="8"/>
      <c r="F220" s="9" t="s">
        <v>396</v>
      </c>
      <c r="G220" s="21" t="s">
        <v>397</v>
      </c>
    </row>
    <row r="221" spans="1:7">
      <c r="A221" s="6">
        <v>19</v>
      </c>
      <c r="B221" s="6">
        <v>25000000</v>
      </c>
      <c r="C221" s="8"/>
      <c r="D221" s="7"/>
      <c r="E221" s="8"/>
      <c r="F221" s="14" t="s">
        <v>280</v>
      </c>
      <c r="G221" s="29" t="s">
        <v>281</v>
      </c>
    </row>
    <row r="222" spans="1:7">
      <c r="A222" s="45"/>
      <c r="B222" s="73">
        <v>81000000</v>
      </c>
      <c r="C222" s="74" t="s">
        <v>398</v>
      </c>
      <c r="D222" s="75">
        <v>101002</v>
      </c>
      <c r="E222" s="74" t="s">
        <v>90</v>
      </c>
      <c r="F222" s="75"/>
      <c r="G222" s="74"/>
    </row>
  </sheetData>
  <autoFilter ref="A1:G222" xr:uid="{7C90F0EE-40D2-404E-8529-E33AB5390F99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61</vt:i4>
      </vt:variant>
    </vt:vector>
  </HeadingPairs>
  <TitlesOfParts>
    <vt:vector size="68" baseType="lpstr">
      <vt:lpstr>คำนำ </vt:lpstr>
      <vt:lpstr>โครงสร้าง</vt:lpstr>
      <vt:lpstr>สังเขป</vt:lpstr>
      <vt:lpstr>งบประมาณรายจ่ายประจำปี</vt:lpstr>
      <vt:lpstr>รายละเอียดตามงบรายจ่าย</vt:lpstr>
      <vt:lpstr>แผนบูรณาการ</vt:lpstr>
      <vt:lpstr>สำนัก</vt:lpstr>
      <vt:lpstr>code03</vt:lpstr>
      <vt:lpstr>code04</vt:lpstr>
      <vt:lpstr>code07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code09</vt:lpstr>
      <vt:lpstr>code10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desc03</vt:lpstr>
      <vt:lpstr>desc04</vt:lpstr>
      <vt:lpstr>desc07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desc09</vt:lpstr>
      <vt:lpstr>desc10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โครงสร้าง!Print_Area</vt:lpstr>
      <vt:lpstr>สำนัก!Print_Titles</vt:lpstr>
      <vt:lpstr>proj01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HP</cp:lastModifiedBy>
  <cp:lastPrinted>2022-06-20T07:51:16Z</cp:lastPrinted>
  <dcterms:created xsi:type="dcterms:W3CDTF">2022-03-06T17:48:55Z</dcterms:created>
  <dcterms:modified xsi:type="dcterms:W3CDTF">2022-06-20T07:57:45Z</dcterms:modified>
</cp:coreProperties>
</file>